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ummary" sheetId="1" state="visible" r:id="rId1"/>
    <sheet xmlns:r="http://schemas.openxmlformats.org/officeDocument/2006/relationships" name="Activity Plan" sheetId="2" state="visible" r:id="rId2"/>
    <sheet xmlns:r="http://schemas.openxmlformats.org/officeDocument/2006/relationships" name="Assumptions" sheetId="3" state="visible" r:id="rId3"/>
  </sheets>
  <definedNames>
    <definedName name="_xlnm._FilterDatabase" localSheetId="0" hidden="1">'Summary'!$A$10:$B$16</definedName>
    <definedName name="_xlnm._FilterDatabase" localSheetId="1" hidden="1">'Activity Plan'!$A$4:$P$104</definedName>
    <definedName name="_xlnm._FilterDatabase" localSheetId="2" hidden="1">'Assumptions'!$A$4:$C$10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3">
    <numFmt numFmtId="164" formatCode="0.0"/>
    <numFmt numFmtId="165" formatCode="$#,##0.00"/>
    <numFmt numFmtId="166" formatCode="mm/dd/yyyy"/>
  </numFmts>
  <fonts count="5">
    <font>
      <name val="Calibri"/>
      <family val="2"/>
      <color theme="1"/>
      <sz val="11"/>
      <scheme val="minor"/>
    </font>
    <font>
      <name val="Calibri"/>
      <b val="1"/>
      <color rgb="00FFFFFF"/>
      <sz val="16"/>
    </font>
    <font>
      <name val="Calibri"/>
      <i val="1"/>
      <color rgb="005E6F76"/>
      <sz val="9"/>
    </font>
    <font>
      <name val="Calibri"/>
      <b val="1"/>
      <color rgb="00FFFFFF"/>
      <sz val="10"/>
    </font>
    <font>
      <name val="Calibri"/>
      <color rgb="0024343B"/>
      <sz val="10"/>
    </font>
  </fonts>
  <fills count="7">
    <fill>
      <patternFill/>
    </fill>
    <fill>
      <patternFill patternType="gray125"/>
    </fill>
    <fill>
      <patternFill patternType="solid">
        <fgColor rgb="00183B4E"/>
      </patternFill>
    </fill>
    <fill>
      <patternFill patternType="solid">
        <fgColor rgb="00D56A4A"/>
      </patternFill>
    </fill>
    <fill>
      <patternFill patternType="solid">
        <fgColor rgb="00F5F8F6"/>
      </patternFill>
    </fill>
    <fill>
      <patternFill patternType="solid">
        <fgColor rgb="00FFFFFF"/>
      </patternFill>
    </fill>
    <fill>
      <patternFill patternType="solid">
        <fgColor rgb="00FFF1C9"/>
      </patternFill>
    </fill>
  </fills>
  <borders count="6">
    <border>
      <left/>
      <right/>
      <top/>
      <bottom/>
      <diagonal/>
    </border>
    <border>
      <left style="thin">
        <color rgb="00C9D7D2"/>
      </left>
      <right style="thin">
        <color rgb="00C9D7D2"/>
      </right>
      <top style="thin">
        <color rgb="00C9D7D2"/>
      </top>
      <bottom style="thin">
        <color rgb="00C9D7D2"/>
      </bottom>
    </border>
    <border>
      <left/>
      <right/>
      <top style="thin">
        <color rgb="00C9D7D2"/>
      </top>
      <bottom/>
      <diagonal/>
    </border>
    <border>
      <left/>
      <right style="thin">
        <color rgb="00C9D7D2"/>
      </right>
      <top style="thin">
        <color rgb="00C9D7D2"/>
      </top>
      <bottom/>
      <diagonal/>
    </border>
    <border>
      <left/>
      <right/>
      <top style="thin">
        <color rgb="00C9D7D2"/>
      </top>
      <bottom style="thin">
        <color rgb="00C9D7D2"/>
      </bottom>
      <diagonal/>
    </border>
    <border>
      <left/>
      <right style="thin">
        <color rgb="00C9D7D2"/>
      </right>
      <top style="thin">
        <color rgb="00C9D7D2"/>
      </top>
      <bottom style="thin">
        <color rgb="00C9D7D2"/>
      </bottom>
      <diagonal/>
    </border>
  </borders>
  <cellStyleXfs count="1">
    <xf numFmtId="0" fontId="0" fillId="0" borderId="0"/>
  </cellStyleXfs>
  <cellXfs count="29">
    <xf numFmtId="0" fontId="0" fillId="0" borderId="0" pivotButton="0" quotePrefix="0" xfId="0"/>
    <xf numFmtId="0" fontId="1" fillId="2" borderId="1" applyAlignment="1" pivotButton="0" quotePrefix="0" xfId="0">
      <alignment horizontal="left" vertical="center"/>
    </xf>
    <xf numFmtId="0" fontId="2" fillId="0" borderId="0" applyAlignment="1" pivotButton="0" quotePrefix="0" xfId="0">
      <alignment horizontal="left" vertical="center"/>
    </xf>
    <xf numFmtId="0" fontId="3" fillId="3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left" vertical="center"/>
    </xf>
    <xf numFmtId="0" fontId="4" fillId="4" borderId="1" applyAlignment="1" pivotButton="0" quotePrefix="0" xfId="0">
      <alignment horizontal="right" vertical="center"/>
    </xf>
    <xf numFmtId="1" fontId="4" fillId="4" borderId="1" applyAlignment="1" pivotButton="0" quotePrefix="0" xfId="0">
      <alignment horizontal="right" vertical="center"/>
    </xf>
    <xf numFmtId="0" fontId="4" fillId="5" borderId="1" applyAlignment="1" pivotButton="0" quotePrefix="0" xfId="0">
      <alignment horizontal="left" vertical="center"/>
    </xf>
    <xf numFmtId="0" fontId="4" fillId="5" borderId="1" applyAlignment="1" pivotButton="0" quotePrefix="0" xfId="0">
      <alignment horizontal="right" vertical="center"/>
    </xf>
    <xf numFmtId="2" fontId="4" fillId="5" borderId="1" applyAlignment="1" pivotButton="0" quotePrefix="0" xfId="0">
      <alignment horizontal="right" vertical="center"/>
    </xf>
    <xf numFmtId="164" fontId="4" fillId="4" borderId="1" applyAlignment="1" pivotButton="0" quotePrefix="0" xfId="0">
      <alignment horizontal="right" vertical="center"/>
    </xf>
    <xf numFmtId="1" fontId="4" fillId="5" borderId="1" applyAlignment="1" pivotButton="0" quotePrefix="0" xfId="0">
      <alignment horizontal="right" vertical="center"/>
    </xf>
    <xf numFmtId="165" fontId="4" fillId="4" borderId="1" applyAlignment="1" pivotButton="0" quotePrefix="0" xfId="0">
      <alignment horizontal="right" vertical="center"/>
    </xf>
    <xf numFmtId="0" fontId="3" fillId="2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center" vertical="center"/>
    </xf>
    <xf numFmtId="166" fontId="4" fillId="6" borderId="1" applyAlignment="1" pivotButton="0" quotePrefix="0" xfId="0">
      <alignment horizontal="center" vertical="center"/>
    </xf>
    <xf numFmtId="0" fontId="4" fillId="6" borderId="1" applyAlignment="1" pivotButton="0" quotePrefix="0" xfId="0">
      <alignment horizontal="left" vertical="center" wrapText="1"/>
    </xf>
    <xf numFmtId="1" fontId="4" fillId="6" borderId="1" applyAlignment="1" pivotButton="0" quotePrefix="0" xfId="0">
      <alignment horizontal="center" vertical="center"/>
    </xf>
    <xf numFmtId="2" fontId="4" fillId="5" borderId="1" applyAlignment="1" pivotButton="0" quotePrefix="0" xfId="0">
      <alignment horizontal="center" vertical="center"/>
    </xf>
    <xf numFmtId="165" fontId="4" fillId="6" borderId="1" applyAlignment="1" pivotButton="0" quotePrefix="0" xfId="0">
      <alignment horizontal="center" vertical="center"/>
    </xf>
    <xf numFmtId="0" fontId="4" fillId="5" borderId="1" applyAlignment="1" pivotButton="0" quotePrefix="0" xfId="0">
      <alignment horizontal="center" vertical="center" wrapText="1"/>
    </xf>
    <xf numFmtId="2" fontId="4" fillId="4" borderId="1" applyAlignment="1" pivotButton="0" quotePrefix="0" xfId="0">
      <alignment horizontal="center" vertical="center"/>
    </xf>
    <xf numFmtId="0" fontId="4" fillId="4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/>
    </xf>
    <xf numFmtId="0" fontId="0" fillId="0" borderId="4" pivotButton="0" quotePrefix="0" xfId="0"/>
    <xf numFmtId="0" fontId="0" fillId="0" borderId="5" pivotButton="0" quotePrefix="0" xfId="0"/>
    <xf numFmtId="164" fontId="4" fillId="4" borderId="1" applyAlignment="1" pivotButton="0" quotePrefix="0" xfId="0">
      <alignment horizontal="right" vertical="center"/>
    </xf>
    <xf numFmtId="165" fontId="4" fillId="4" borderId="1" applyAlignment="1" pivotButton="0" quotePrefix="0" xfId="0">
      <alignment horizontal="right" vertical="center"/>
    </xf>
    <xf numFmtId="165" fontId="4" fillId="6" borderId="1" applyAlignment="1" pivotButton="0" quotePrefix="0" xfId="0">
      <alignment horizontal="center" vertical="center"/>
    </xf>
  </cellXfs>
  <cellStyles count="1">
    <cellStyle name="Normal" xfId="0" builtinId="0" hidden="0"/>
  </cellStyles>
  <dxfs count="2">
    <dxf>
      <font>
        <name val="Calibri"/>
        <b val="1"/>
        <color rgb="00FFFFFF"/>
        <sz val="10"/>
      </font>
      <fill>
        <patternFill patternType="solid">
          <fgColor rgb="00B84A3A"/>
        </patternFill>
      </fill>
    </dxf>
    <dxf>
      <font>
        <name val="Calibri"/>
        <b val="1"/>
        <color rgb="00FFFFFF"/>
        <sz val="10"/>
      </font>
      <fill>
        <patternFill patternType="solid">
          <fgColor rgb="002F7A6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Activities by Age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'Summary'!B10</f>
            </strRef>
          </tx>
          <spPr>
            <a:solidFill xmlns:a="http://schemas.openxmlformats.org/drawingml/2006/main">
              <a:srgbClr val="2F7A68"/>
            </a:solidFill>
            <a:ln xmlns:a="http://schemas.openxmlformats.org/drawingml/2006/main">
              <a:solidFill>
                <a:srgbClr val="2F7A68"/>
              </a:solidFill>
              <a:prstDash val="solid"/>
            </a:ln>
          </spPr>
          <cat>
            <numRef>
              <f>'Summary'!$A$11:$A$16</f>
            </numRef>
          </cat>
          <val>
            <numRef>
              <f>'Summary'!$B$11:$B$16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Records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Age Group</a:t>
                </a:r>
              </a:p>
            </rich>
          </tx>
        </title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3</col>
      <colOff>0</colOff>
      <row>9</row>
      <rowOff>0</rowOff>
    </from>
    <ext cx="3600000" cy="234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183B4E"/>
    <outlinePr summaryBelow="1" summaryRight="1"/>
    <pageSetUpPr/>
  </sheetPr>
  <dimension ref="A1:L16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3" customWidth="1" min="1" max="1"/>
    <col width="15" customWidth="1" min="2" max="2"/>
    <col width="3" customWidth="1" min="3" max="3"/>
    <col width="35" customWidth="1" min="4" max="4"/>
    <col width="15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</cols>
  <sheetData>
    <row r="1" ht="28" customHeight="1">
      <c r="A1" s="1" t="inlineStr">
        <is>
          <t>Daycare Activity Planner Summary</t>
        </is>
      </c>
      <c r="B1" s="24" t="n"/>
      <c r="C1" s="24" t="n"/>
      <c r="D1" s="24" t="n"/>
      <c r="E1" s="24" t="n"/>
      <c r="F1" s="24" t="n"/>
      <c r="G1" s="24" t="n"/>
      <c r="H1" s="24" t="n"/>
      <c r="I1" s="24" t="n"/>
      <c r="J1" s="24" t="n"/>
      <c r="K1" s="24" t="n"/>
      <c r="L1" s="25" t="n"/>
    </row>
    <row r="2">
      <c r="A2" s="2" t="inlineStr">
        <is>
          <t>Indicators recalculate from the entered activity plan.</t>
        </is>
      </c>
    </row>
    <row r="3">
      <c r="A3" s="3" t="inlineStr">
        <is>
          <t>Plan Indicators</t>
        </is>
      </c>
      <c r="B3" s="3" t="inlineStr">
        <is>
          <t>Value</t>
        </is>
      </c>
      <c r="D3" s="3" t="inlineStr">
        <is>
          <t>Workload Indicators</t>
        </is>
      </c>
      <c r="E3" s="3" t="inlineStr">
        <is>
          <t>Value</t>
        </is>
      </c>
    </row>
    <row r="4">
      <c r="A4" s="4" t="inlineStr">
        <is>
          <t>Activity records entered</t>
        </is>
      </c>
      <c r="B4" s="5">
        <f>COUNTA('Activity Plan'!$A$5:$A$104)</f>
        <v/>
      </c>
      <c r="D4" s="4" t="inlineStr">
        <is>
          <t>Planned child-spots, not canceled</t>
        </is>
      </c>
      <c r="E4" s="6">
        <f>SUMIFS('Activity Plan'!$O$5:$O$104,'Activity Plan'!$N$5:$N$104,"&lt;&gt;Canceled")</f>
        <v/>
      </c>
    </row>
    <row r="5">
      <c r="A5" s="7" t="inlineStr">
        <is>
          <t>Status marked Planned</t>
        </is>
      </c>
      <c r="B5" s="8">
        <f>COUNTIF('Activity Plan'!$N$5:$N$104,"Planned")</f>
        <v/>
      </c>
      <c r="D5" s="7" t="inlineStr">
        <is>
          <t>Entered total activity hours</t>
        </is>
      </c>
      <c r="E5" s="9">
        <f>SUM('Activity Plan'!$H$5:$H$104)</f>
        <v/>
      </c>
    </row>
    <row r="6">
      <c r="A6" s="4" t="inlineStr">
        <is>
          <t>Status marked Ready</t>
        </is>
      </c>
      <c r="B6" s="5">
        <f>COUNTIF('Activity Plan'!$N$5:$N$104,"Ready")</f>
        <v/>
      </c>
      <c r="D6" s="4" t="inlineStr">
        <is>
          <t>Average activity minutes</t>
        </is>
      </c>
      <c r="E6" s="26">
        <f>IFERROR(AVERAGEIF('Activity Plan'!$E$5:$E$104,"&gt;0"),"")</f>
        <v/>
      </c>
    </row>
    <row r="7">
      <c r="A7" s="7" t="inlineStr">
        <is>
          <t>Activities in the next 7 days</t>
        </is>
      </c>
      <c r="B7" s="8">
        <f>COUNTIFS('Activity Plan'!$B$5:$B$104,"&gt;="&amp;TODAY(),'Activity Plan'!$B$5:$B$104,"&lt;="&amp;TODAY()+6,'Activity Plan'!$N$5:$N$104,"&lt;&gt;Canceled",'Activity Plan'!$A$5:$A$104,"&lt;&gt;")</f>
        <v/>
      </c>
      <c r="D7" s="7" t="inlineStr">
        <is>
          <t>Rows needing a human check</t>
        </is>
      </c>
      <c r="E7" s="11">
        <f>COUNTIF('Activity Plan'!$P$5:$P$104,"Check*")</f>
        <v/>
      </c>
    </row>
    <row r="8">
      <c r="A8" s="4" t="inlineStr">
        <is>
          <t>Estimated material cost</t>
        </is>
      </c>
      <c r="B8" s="27">
        <f>SUM('Activity Plan'!$K$5:$K$104)</f>
        <v/>
      </c>
      <c r="D8" s="4" t="inlineStr">
        <is>
          <t>Status marked Completed</t>
        </is>
      </c>
      <c r="E8" s="6">
        <f>COUNTIF('Activity Plan'!$N$5:$N$104,"Completed")</f>
        <v/>
      </c>
    </row>
    <row r="9"/>
    <row r="10">
      <c r="A10" s="3" t="inlineStr">
        <is>
          <t>Age Group</t>
        </is>
      </c>
      <c r="B10" s="3" t="inlineStr">
        <is>
          <t>Activity Records</t>
        </is>
      </c>
    </row>
    <row r="11">
      <c r="A11" s="7">
        <f>Assumptions!$A$5</f>
        <v/>
      </c>
      <c r="B11" s="8">
        <f>COUNTIF('Activity Plan'!$C$5:$C$104,$A11)</f>
        <v/>
      </c>
    </row>
    <row r="12">
      <c r="A12" s="4">
        <f>Assumptions!$A$6</f>
        <v/>
      </c>
      <c r="B12" s="5">
        <f>COUNTIF('Activity Plan'!$C$5:$C$104,$A12)</f>
        <v/>
      </c>
    </row>
    <row r="13">
      <c r="A13" s="7">
        <f>Assumptions!$A$7</f>
        <v/>
      </c>
      <c r="B13" s="8">
        <f>COUNTIF('Activity Plan'!$C$5:$C$104,$A13)</f>
        <v/>
      </c>
    </row>
    <row r="14">
      <c r="A14" s="4">
        <f>Assumptions!$A$8</f>
        <v/>
      </c>
      <c r="B14" s="5">
        <f>COUNTIF('Activity Plan'!$C$5:$C$104,$A14)</f>
        <v/>
      </c>
    </row>
    <row r="15">
      <c r="A15" s="7">
        <f>Assumptions!$A$9</f>
        <v/>
      </c>
      <c r="B15" s="8">
        <f>COUNTIF('Activity Plan'!$C$5:$C$104,$A15)</f>
        <v/>
      </c>
    </row>
    <row r="16">
      <c r="A16" s="4">
        <f>Assumptions!$A$10</f>
        <v/>
      </c>
      <c r="B16" s="5">
        <f>COUNTIF('Activity Plan'!$C$5:$C$104,$A16)</f>
        <v/>
      </c>
    </row>
  </sheetData>
  <autoFilter ref="A10:B16"/>
  <mergeCells count="1">
    <mergeCell ref="A1:L1"/>
  </mergeCells>
  <conditionalFormatting sqref="E7">
    <cfRule type="expression" priority="1" dxfId="0">
      <formula>$E$7&gt;0</formula>
    </cfRule>
    <cfRule type="expression" priority="2" dxfId="1">
      <formula>$E$7=0</formula>
    </cfRule>
  </conditionalFormatting>
  <pageMargins left="0.75" right="0.75" top="1" bottom="1" header="0.5" footer="0.5"/>
  <pageSetup orientation="landscape" fitToHeight="1" fitToWidth="1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D56A4A"/>
    <outlinePr summaryBelow="1" summaryRight="1"/>
    <pageSetUpPr/>
  </sheetPr>
  <dimension ref="A1:P10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4" customWidth="1" min="1" max="1"/>
    <col width="13" customWidth="1" min="2" max="2"/>
    <col width="15" customWidth="1" min="3" max="3"/>
    <col width="29" customWidth="1" min="4" max="4"/>
    <col width="12" customWidth="1" min="5" max="5"/>
    <col width="11" customWidth="1" min="6" max="6"/>
    <col width="12" customWidth="1" min="7" max="7"/>
    <col width="12" customWidth="1" min="8" max="8"/>
    <col width="30" customWidth="1" min="9" max="9"/>
    <col width="12" customWidth="1" min="10" max="10"/>
    <col width="13" customWidth="1" min="11" max="11"/>
    <col width="18" customWidth="1" min="12" max="12"/>
    <col width="27" customWidth="1" min="13" max="13"/>
    <col width="13" customWidth="1" min="14" max="14"/>
    <col width="13" customWidth="1" min="15" max="15"/>
    <col width="22" customWidth="1" min="16" max="16"/>
  </cols>
  <sheetData>
    <row r="1" ht="28" customHeight="1">
      <c r="A1" s="1" t="inlineStr">
        <is>
          <t>Daycare Activity Plan</t>
        </is>
      </c>
      <c r="B1" s="24" t="n"/>
      <c r="C1" s="24" t="n"/>
      <c r="D1" s="24" t="n"/>
      <c r="E1" s="24" t="n"/>
      <c r="F1" s="24" t="n"/>
      <c r="G1" s="24" t="n"/>
      <c r="H1" s="24" t="n"/>
      <c r="I1" s="24" t="n"/>
      <c r="J1" s="24" t="n"/>
      <c r="K1" s="24" t="n"/>
      <c r="L1" s="24" t="n"/>
      <c r="M1" s="24" t="n"/>
      <c r="N1" s="24" t="n"/>
      <c r="O1" s="24" t="n"/>
      <c r="P1" s="25" t="n"/>
    </row>
    <row r="2" ht="22" customHeight="1">
      <c r="A2" s="2" t="inlineStr">
        <is>
          <t>Yellow cells are editable. Review alerts are planning prompts for a person to check; they do not determine program requirements.</t>
        </is>
      </c>
    </row>
    <row r="3"/>
    <row r="4" ht="38" customHeight="1">
      <c r="A4" s="13" t="inlineStr">
        <is>
          <t>Activity ID</t>
        </is>
      </c>
      <c r="B4" s="13" t="inlineStr">
        <is>
          <t>Activity Date</t>
        </is>
      </c>
      <c r="C4" s="13" t="inlineStr">
        <is>
          <t>Age Group</t>
        </is>
      </c>
      <c r="D4" s="13" t="inlineStr">
        <is>
          <t>Activity Description</t>
        </is>
      </c>
      <c r="E4" s="13" t="inlineStr">
        <is>
          <t>Activity Minutes</t>
        </is>
      </c>
      <c r="F4" s="13" t="inlineStr">
        <is>
          <t>Setup Minutes</t>
        </is>
      </c>
      <c r="G4" s="13" t="inlineStr">
        <is>
          <t>Cleanup Minutes</t>
        </is>
      </c>
      <c r="H4" s="13" t="inlineStr">
        <is>
          <t>Total Time (hrs)</t>
        </is>
      </c>
      <c r="I4" s="13" t="inlineStr">
        <is>
          <t>Materials</t>
        </is>
      </c>
      <c r="J4" s="13" t="inlineStr">
        <is>
          <t>Material Quantity</t>
        </is>
      </c>
      <c r="K4" s="13" t="inlineStr">
        <is>
          <t>Estimated Cost</t>
        </is>
      </c>
      <c r="L4" s="13" t="inlineStr">
        <is>
          <t>Room</t>
        </is>
      </c>
      <c r="M4" s="13" t="inlineStr">
        <is>
          <t>Lead Assignment</t>
        </is>
      </c>
      <c r="N4" s="13" t="inlineStr">
        <is>
          <t>Status</t>
        </is>
      </c>
      <c r="O4" s="13" t="inlineStr">
        <is>
          <t>Planned Children</t>
        </is>
      </c>
      <c r="P4" s="13" t="inlineStr">
        <is>
          <t>Review Alert</t>
        </is>
      </c>
    </row>
    <row r="5">
      <c r="A5" s="14" t="inlineStr">
        <is>
          <t>ACT-001</t>
        </is>
      </c>
      <c r="B5" s="15" t="n">
        <v>46272</v>
      </c>
      <c r="C5" s="14" t="inlineStr">
        <is>
          <t>Infant</t>
        </is>
      </c>
      <c r="D5" s="16" t="inlineStr">
        <is>
          <t>Soft Scarf Color Reach</t>
        </is>
      </c>
      <c r="E5" s="17" t="n">
        <v>15</v>
      </c>
      <c r="F5" s="17" t="n">
        <v>5</v>
      </c>
      <c r="G5" s="17" t="n">
        <v>5</v>
      </c>
      <c r="H5" s="18">
        <f>IF($A5="","",IF(OR($E5="",$F5="",$G5=""),"",IFERROR(SUM($E5:$G5)/60,"")))</f>
        <v/>
      </c>
      <c r="I5" s="16" t="inlineStr">
        <is>
          <t>Washable play scarves</t>
        </is>
      </c>
      <c r="J5" s="17" t="n">
        <v>8</v>
      </c>
      <c r="K5" s="28" t="n">
        <v>12.5</v>
      </c>
      <c r="L5" s="14" t="inlineStr">
        <is>
          <t>Nest Room</t>
        </is>
      </c>
      <c r="M5" s="14" t="inlineStr">
        <is>
          <t>Fictional Educator Maple</t>
        </is>
      </c>
      <c r="N5" s="14" t="inlineStr">
        <is>
          <t>Completed</t>
        </is>
      </c>
      <c r="O5" s="17" t="n">
        <v>8</v>
      </c>
      <c r="P5" s="20">
        <f>IF($A5="","",IF(COUNTIF($A$5:$A$104,$A5)&gt;1,"Check duplicate ID",IF(OR($B5="",$C5="",$D5="",$E5="",$F5="",$G5="",$L5="",$M5="",$N5="",$O5=""),"Check required fields",IF(OR(COUNTIF(Assumptions!$A$5:$A$10,$C5)=0,COUNTIF(Assumptions!$E$5:$E$9,$L5)=0,COUNTIF(Assumptions!$G$5:$G$9,$N5)=0,COUNTIF(Assumptions!$I$5:$I$9,$M5)=0),"Check list choice",IF($N5="Canceled","No review needed",IF(OR($B5&lt;Assumptions!$L$5,$B5&gt;Assumptions!$L$6),"Check date range",IF($E5&gt;IFERROR(VLOOKUP($C5,Assumptions!$A$5:$C$10,2,FALSE),1E+99),"Check duration",IF($O5&gt;IFERROR(VLOOKUP($C5,Assumptions!$A$5:$C$10,3,FALSE),1E+99),"Check capacity",IF($K5&gt;Assumptions!$L$8,"Check cost","Ready for review")))))))))</f>
        <v/>
      </c>
    </row>
    <row r="6">
      <c r="A6" s="14" t="inlineStr">
        <is>
          <t>ACT-002</t>
        </is>
      </c>
      <c r="B6" s="15" t="n">
        <v>46274</v>
      </c>
      <c r="C6" s="14" t="inlineStr">
        <is>
          <t>Toddler</t>
        </is>
      </c>
      <c r="D6" s="16" t="inlineStr">
        <is>
          <t>Large Block Bridge Build</t>
        </is>
      </c>
      <c r="E6" s="17" t="n">
        <v>20</v>
      </c>
      <c r="F6" s="17" t="n">
        <v>10</v>
      </c>
      <c r="G6" s="17" t="n">
        <v>8</v>
      </c>
      <c r="H6" s="21">
        <f>IF($A6="","",IF(OR($E6="",$F6="",$G6=""),"",IFERROR(SUM($E6:$G6)/60,"")))</f>
        <v/>
      </c>
      <c r="I6" s="16" t="inlineStr">
        <is>
          <t>Foam blocks from classroom stock</t>
        </is>
      </c>
      <c r="J6" s="17" t="n">
        <v>24</v>
      </c>
      <c r="K6" s="28" t="n">
        <v>0</v>
      </c>
      <c r="L6" s="14" t="inlineStr">
        <is>
          <t>Sprout Room</t>
        </is>
      </c>
      <c r="M6" s="14" t="inlineStr">
        <is>
          <t>Fictional Educator Comet</t>
        </is>
      </c>
      <c r="N6" s="14" t="inlineStr">
        <is>
          <t>Completed</t>
        </is>
      </c>
      <c r="O6" s="17" t="n">
        <v>10</v>
      </c>
      <c r="P6" s="22">
        <f>IF($A6="","",IF(COUNTIF($A$5:$A$104,$A6)&gt;1,"Check duplicate ID",IF(OR($B6="",$C6="",$D6="",$E6="",$F6="",$G6="",$L6="",$M6="",$N6="",$O6=""),"Check required fields",IF(OR(COUNTIF(Assumptions!$A$5:$A$10,$C6)=0,COUNTIF(Assumptions!$E$5:$E$9,$L6)=0,COUNTIF(Assumptions!$G$5:$G$9,$N6)=0,COUNTIF(Assumptions!$I$5:$I$9,$M6)=0),"Check list choice",IF($N6="Canceled","No review needed",IF(OR($B6&lt;Assumptions!$L$5,$B6&gt;Assumptions!$L$6),"Check date range",IF($E6&gt;IFERROR(VLOOKUP($C6,Assumptions!$A$5:$C$10,2,FALSE),1E+99),"Check duration",IF($O6&gt;IFERROR(VLOOKUP($C6,Assumptions!$A$5:$C$10,3,FALSE),1E+99),"Check capacity",IF($K6&gt;Assumptions!$L$8,"Check cost","Ready for review")))))))))</f>
        <v/>
      </c>
    </row>
    <row r="7">
      <c r="A7" s="14" t="inlineStr">
        <is>
          <t>ACT-003</t>
        </is>
      </c>
      <c r="B7" s="15" t="n">
        <v>46275</v>
      </c>
      <c r="C7" s="14" t="inlineStr">
        <is>
          <t>Preschool 3</t>
        </is>
      </c>
      <c r="D7" s="16" t="inlineStr">
        <is>
          <t>Color Mixing Cup Lab</t>
        </is>
      </c>
      <c r="E7" s="17" t="n">
        <v>25</v>
      </c>
      <c r="F7" s="17" t="n">
        <v>12</v>
      </c>
      <c r="G7" s="17" t="n">
        <v>10</v>
      </c>
      <c r="H7" s="18">
        <f>IF($A7="","",IF(OR($E7="",$F7="",$G7=""),"",IFERROR(SUM($E7:$G7)/60,"")))</f>
        <v/>
      </c>
      <c r="I7" s="16" t="inlineStr">
        <is>
          <t>Clear cups and washable paint</t>
        </is>
      </c>
      <c r="J7" s="17" t="n">
        <v>18</v>
      </c>
      <c r="K7" s="28" t="n">
        <v>18.75</v>
      </c>
      <c r="L7" s="14" t="inlineStr">
        <is>
          <t>Meadow Room</t>
        </is>
      </c>
      <c r="M7" s="14" t="inlineStr">
        <is>
          <t>Fictional Educator Pebble</t>
        </is>
      </c>
      <c r="N7" s="14" t="inlineStr">
        <is>
          <t>Ready</t>
        </is>
      </c>
      <c r="O7" s="17" t="n">
        <v>12</v>
      </c>
      <c r="P7" s="20">
        <f>IF($A7="","",IF(COUNTIF($A$5:$A$104,$A7)&gt;1,"Check duplicate ID",IF(OR($B7="",$C7="",$D7="",$E7="",$F7="",$G7="",$L7="",$M7="",$N7="",$O7=""),"Check required fields",IF(OR(COUNTIF(Assumptions!$A$5:$A$10,$C7)=0,COUNTIF(Assumptions!$E$5:$E$9,$L7)=0,COUNTIF(Assumptions!$G$5:$G$9,$N7)=0,COUNTIF(Assumptions!$I$5:$I$9,$M7)=0),"Check list choice",IF($N7="Canceled","No review needed",IF(OR($B7&lt;Assumptions!$L$5,$B7&gt;Assumptions!$L$6),"Check date range",IF($E7&gt;IFERROR(VLOOKUP($C7,Assumptions!$A$5:$C$10,2,FALSE),1E+99),"Check duration",IF($O7&gt;IFERROR(VLOOKUP($C7,Assumptions!$A$5:$C$10,3,FALSE),1E+99),"Check capacity",IF($K7&gt;Assumptions!$L$8,"Check cost","Ready for review")))))))))</f>
        <v/>
      </c>
    </row>
    <row r="8">
      <c r="A8" s="14" t="inlineStr">
        <is>
          <t>ACT-004</t>
        </is>
      </c>
      <c r="B8" s="15" t="n">
        <v>46276</v>
      </c>
      <c r="C8" s="14" t="inlineStr">
        <is>
          <t>Preschool 4</t>
        </is>
      </c>
      <c r="D8" s="16" t="inlineStr">
        <is>
          <t>Story Sequence Card Circle</t>
        </is>
      </c>
      <c r="E8" s="17" t="n">
        <v>35</v>
      </c>
      <c r="F8" s="17" t="n">
        <v>8</v>
      </c>
      <c r="G8" s="17" t="n">
        <v>7</v>
      </c>
      <c r="H8" s="21">
        <f>IF($A8="","",IF(OR($E8="",$F8="",$G8=""),"",IFERROR(SUM($E8:$G8)/60,"")))</f>
        <v/>
      </c>
      <c r="I8" s="16" t="inlineStr">
        <is>
          <t>Laminated picture cards</t>
        </is>
      </c>
      <c r="J8" s="17" t="n">
        <v>16</v>
      </c>
      <c r="K8" s="28" t="n">
        <v>9</v>
      </c>
      <c r="L8" s="14" t="inlineStr">
        <is>
          <t>Sunroom Studio</t>
        </is>
      </c>
      <c r="M8" s="14" t="inlineStr">
        <is>
          <t>Fictional Educator Sunbeam</t>
        </is>
      </c>
      <c r="N8" s="14" t="inlineStr">
        <is>
          <t>Planned</t>
        </is>
      </c>
      <c r="O8" s="17" t="n">
        <v>16</v>
      </c>
      <c r="P8" s="22">
        <f>IF($A8="","",IF(COUNTIF($A$5:$A$104,$A8)&gt;1,"Check duplicate ID",IF(OR($B8="",$C8="",$D8="",$E8="",$F8="",$G8="",$L8="",$M8="",$N8="",$O8=""),"Check required fields",IF(OR(COUNTIF(Assumptions!$A$5:$A$10,$C8)=0,COUNTIF(Assumptions!$E$5:$E$9,$L8)=0,COUNTIF(Assumptions!$G$5:$G$9,$N8)=0,COUNTIF(Assumptions!$I$5:$I$9,$M8)=0),"Check list choice",IF($N8="Canceled","No review needed",IF(OR($B8&lt;Assumptions!$L$5,$B8&gt;Assumptions!$L$6),"Check date range",IF($E8&gt;IFERROR(VLOOKUP($C8,Assumptions!$A$5:$C$10,2,FALSE),1E+99),"Check duration",IF($O8&gt;IFERROR(VLOOKUP($C8,Assumptions!$A$5:$C$10,3,FALSE),1E+99),"Check capacity",IF($K8&gt;Assumptions!$L$8,"Check cost","Ready for review")))))))))</f>
        <v/>
      </c>
    </row>
    <row r="9">
      <c r="A9" s="14" t="inlineStr">
        <is>
          <t>ACT-005</t>
        </is>
      </c>
      <c r="B9" s="15" t="n">
        <v>46277</v>
      </c>
      <c r="C9" s="14" t="inlineStr">
        <is>
          <t>Pre-K</t>
        </is>
      </c>
      <c r="D9" s="16" t="inlineStr">
        <is>
          <t>Garden Measurement Walk</t>
        </is>
      </c>
      <c r="E9" s="17" t="n">
        <v>45</v>
      </c>
      <c r="F9" s="17" t="n">
        <v>15</v>
      </c>
      <c r="G9" s="17" t="n">
        <v>10</v>
      </c>
      <c r="H9" s="18">
        <f>IF($A9="","",IF(OR($E9="",$F9="",$G9=""),"",IFERROR(SUM($E9:$G9)/60,"")))</f>
        <v/>
      </c>
      <c r="I9" s="16" t="inlineStr">
        <is>
          <t>Paper rulers and clipboards</t>
        </is>
      </c>
      <c r="J9" s="17" t="n">
        <v>18</v>
      </c>
      <c r="K9" s="28" t="n">
        <v>22</v>
      </c>
      <c r="L9" s="14" t="inlineStr">
        <is>
          <t>Courtyard Zone</t>
        </is>
      </c>
      <c r="M9" s="14" t="inlineStr">
        <is>
          <t>Fictional Educator Juniper</t>
        </is>
      </c>
      <c r="N9" s="14" t="inlineStr">
        <is>
          <t>Planned</t>
        </is>
      </c>
      <c r="O9" s="17" t="n">
        <v>18</v>
      </c>
      <c r="P9" s="20">
        <f>IF($A9="","",IF(COUNTIF($A$5:$A$104,$A9)&gt;1,"Check duplicate ID",IF(OR($B9="",$C9="",$D9="",$E9="",$F9="",$G9="",$L9="",$M9="",$N9="",$O9=""),"Check required fields",IF(OR(COUNTIF(Assumptions!$A$5:$A$10,$C9)=0,COUNTIF(Assumptions!$E$5:$E$9,$L9)=0,COUNTIF(Assumptions!$G$5:$G$9,$N9)=0,COUNTIF(Assumptions!$I$5:$I$9,$M9)=0),"Check list choice",IF($N9="Canceled","No review needed",IF(OR($B9&lt;Assumptions!$L$5,$B9&gt;Assumptions!$L$6),"Check date range",IF($E9&gt;IFERROR(VLOOKUP($C9,Assumptions!$A$5:$C$10,2,FALSE),1E+99),"Check duration",IF($O9&gt;IFERROR(VLOOKUP($C9,Assumptions!$A$5:$C$10,3,FALSE),1E+99),"Check capacity",IF($K9&gt;Assumptions!$L$8,"Check cost","Ready for review")))))))))</f>
        <v/>
      </c>
    </row>
    <row r="10">
      <c r="A10" s="14" t="inlineStr">
        <is>
          <t>ACT-006</t>
        </is>
      </c>
      <c r="B10" s="15" t="n">
        <v>46278</v>
      </c>
      <c r="C10" s="14" t="inlineStr">
        <is>
          <t>Mixed Age</t>
        </is>
      </c>
      <c r="D10" s="16" t="inlineStr">
        <is>
          <t>Rhythm Ribbon Parade</t>
        </is>
      </c>
      <c r="E10" s="17" t="n">
        <v>25</v>
      </c>
      <c r="F10" s="17" t="n">
        <v>10</v>
      </c>
      <c r="G10" s="17" t="n">
        <v>10</v>
      </c>
      <c r="H10" s="21">
        <f>IF($A10="","",IF(OR($E10="",$F10="",$G10=""),"",IFERROR(SUM($E10:$G10)/60,"")))</f>
        <v/>
      </c>
      <c r="I10" s="16" t="inlineStr">
        <is>
          <t>Ribbon rings</t>
        </is>
      </c>
      <c r="J10" s="17" t="n">
        <v>13</v>
      </c>
      <c r="K10" s="28" t="n">
        <v>16.25</v>
      </c>
      <c r="L10" s="14" t="inlineStr">
        <is>
          <t>Sunroom Studio</t>
        </is>
      </c>
      <c r="M10" s="14" t="inlineStr">
        <is>
          <t>Fictional Educator Maple</t>
        </is>
      </c>
      <c r="N10" s="14" t="inlineStr">
        <is>
          <t>Planned</t>
        </is>
      </c>
      <c r="O10" s="17" t="n">
        <v>13</v>
      </c>
      <c r="P10" s="22">
        <f>IF($A10="","",IF(COUNTIF($A$5:$A$104,$A10)&gt;1,"Check duplicate ID",IF(OR($B10="",$C10="",$D10="",$E10="",$F10="",$G10="",$L10="",$M10="",$N10="",$O10=""),"Check required fields",IF(OR(COUNTIF(Assumptions!$A$5:$A$10,$C10)=0,COUNTIF(Assumptions!$E$5:$E$9,$L10)=0,COUNTIF(Assumptions!$G$5:$G$9,$N10)=0,COUNTIF(Assumptions!$I$5:$I$9,$M10)=0),"Check list choice",IF($N10="Canceled","No review needed",IF(OR($B10&lt;Assumptions!$L$5,$B10&gt;Assumptions!$L$6),"Check date range",IF($E10&gt;IFERROR(VLOOKUP($C10,Assumptions!$A$5:$C$10,2,FALSE),1E+99),"Check duration",IF($O10&gt;IFERROR(VLOOKUP($C10,Assumptions!$A$5:$C$10,3,FALSE),1E+99),"Check capacity",IF($K10&gt;Assumptions!$L$8,"Check cost","Ready for review")))))))))</f>
        <v/>
      </c>
    </row>
    <row r="11">
      <c r="A11" s="14" t="inlineStr">
        <is>
          <t>ACT-007</t>
        </is>
      </c>
      <c r="B11" s="15" t="n">
        <v>46279</v>
      </c>
      <c r="C11" s="14" t="inlineStr">
        <is>
          <t>Toddler</t>
        </is>
      </c>
      <c r="D11" s="16" t="inlineStr">
        <is>
          <t>Dry Texture Sorting Trays</t>
        </is>
      </c>
      <c r="E11" s="17" t="n">
        <v>18</v>
      </c>
      <c r="F11" s="17" t="n">
        <v>8</v>
      </c>
      <c r="G11" s="17" t="n">
        <v>8</v>
      </c>
      <c r="H11" s="18">
        <f>IF($A11="","",IF(OR($E11="",$F11="",$G11=""),"",IFERROR(SUM($E11:$G11)/60,"")))</f>
        <v/>
      </c>
      <c r="I11" s="16" t="inlineStr">
        <is>
          <t>Texture squares and sorting trays</t>
        </is>
      </c>
      <c r="J11" s="17" t="n">
        <v>20</v>
      </c>
      <c r="K11" s="28" t="n">
        <v>14.4</v>
      </c>
      <c r="L11" s="14" t="inlineStr">
        <is>
          <t>Sprout Room</t>
        </is>
      </c>
      <c r="M11" s="14" t="inlineStr">
        <is>
          <t>Fictional Educator Comet</t>
        </is>
      </c>
      <c r="N11" s="14" t="inlineStr">
        <is>
          <t>Canceled</t>
        </is>
      </c>
      <c r="O11" s="17" t="n">
        <v>9</v>
      </c>
      <c r="P11" s="20">
        <f>IF($A11="","",IF(COUNTIF($A$5:$A$104,$A11)&gt;1,"Check duplicate ID",IF(OR($B11="",$C11="",$D11="",$E11="",$F11="",$G11="",$L11="",$M11="",$N11="",$O11=""),"Check required fields",IF(OR(COUNTIF(Assumptions!$A$5:$A$10,$C11)=0,COUNTIF(Assumptions!$E$5:$E$9,$L11)=0,COUNTIF(Assumptions!$G$5:$G$9,$N11)=0,COUNTIF(Assumptions!$I$5:$I$9,$M11)=0),"Check list choice",IF($N11="Canceled","No review needed",IF(OR($B11&lt;Assumptions!$L$5,$B11&gt;Assumptions!$L$6),"Check date range",IF($E11&gt;IFERROR(VLOOKUP($C11,Assumptions!$A$5:$C$10,2,FALSE),1E+99),"Check duration",IF($O11&gt;IFERROR(VLOOKUP($C11,Assumptions!$A$5:$C$10,3,FALSE),1E+99),"Check capacity",IF($K11&gt;Assumptions!$L$8,"Check cost","Ready for review")))))))))</f>
        <v/>
      </c>
    </row>
    <row r="12">
      <c r="A12" s="14" t="inlineStr">
        <is>
          <t>ACT-008</t>
        </is>
      </c>
      <c r="B12" s="15" t="n">
        <v>46280</v>
      </c>
      <c r="C12" s="14" t="inlineStr">
        <is>
          <t>Preschool 3</t>
        </is>
      </c>
      <c r="D12" s="16" t="inlineStr">
        <is>
          <t>Shadow Shape Match</t>
        </is>
      </c>
      <c r="E12" s="17" t="n">
        <v>30</v>
      </c>
      <c r="F12" s="17" t="n">
        <v>10</v>
      </c>
      <c r="G12" s="17" t="n">
        <v>5</v>
      </c>
      <c r="H12" s="21">
        <f>IF($A12="","",IF(OR($E12="",$F12="",$G12=""),"",IFERROR(SUM($E12:$G12)/60,"")))</f>
        <v/>
      </c>
      <c r="I12" s="16" t="inlineStr">
        <is>
          <t>Paper shapes and flashlights</t>
        </is>
      </c>
      <c r="J12" s="17" t="n">
        <v>14</v>
      </c>
      <c r="K12" s="28" t="n">
        <v>11.6</v>
      </c>
      <c r="L12" s="14" t="inlineStr">
        <is>
          <t>Meadow Room</t>
        </is>
      </c>
      <c r="M12" s="14" t="inlineStr">
        <is>
          <t>Fictional Educator Pebble</t>
        </is>
      </c>
      <c r="N12" s="14" t="inlineStr">
        <is>
          <t>Ready</t>
        </is>
      </c>
      <c r="O12" s="17" t="n">
        <v>14</v>
      </c>
      <c r="P12" s="22">
        <f>IF($A12="","",IF(COUNTIF($A$5:$A$104,$A12)&gt;1,"Check duplicate ID",IF(OR($B12="",$C12="",$D12="",$E12="",$F12="",$G12="",$L12="",$M12="",$N12="",$O12=""),"Check required fields",IF(OR(COUNTIF(Assumptions!$A$5:$A$10,$C12)=0,COUNTIF(Assumptions!$E$5:$E$9,$L12)=0,COUNTIF(Assumptions!$G$5:$G$9,$N12)=0,COUNTIF(Assumptions!$I$5:$I$9,$M12)=0),"Check list choice",IF($N12="Canceled","No review needed",IF(OR($B12&lt;Assumptions!$L$5,$B12&gt;Assumptions!$L$6),"Check date range",IF($E12&gt;IFERROR(VLOOKUP($C12,Assumptions!$A$5:$C$10,2,FALSE),1E+99),"Check duration",IF($O12&gt;IFERROR(VLOOKUP($C12,Assumptions!$A$5:$C$10,3,FALSE),1E+99),"Check capacity",IF($K12&gt;Assumptions!$L$8,"Check cost","Ready for review")))))))))</f>
        <v/>
      </c>
    </row>
    <row r="13">
      <c r="A13" s="14" t="inlineStr">
        <is>
          <t>ACT-009</t>
        </is>
      </c>
      <c r="B13" s="15" t="n">
        <v>46281</v>
      </c>
      <c r="C13" s="14" t="inlineStr">
        <is>
          <t>Preschool 4</t>
        </is>
      </c>
      <c r="D13" s="16" t="inlineStr">
        <is>
          <t>Puppet Prompt Circle</t>
        </is>
      </c>
      <c r="E13" s="17" t="n">
        <v>28</v>
      </c>
      <c r="F13" s="17" t="n">
        <v>7</v>
      </c>
      <c r="G13" s="17" t="n">
        <v>0</v>
      </c>
      <c r="H13" s="18">
        <f>IF($A13="","",IF(OR($E13="",$F13="",$G13=""),"",IFERROR(SUM($E13:$G13)/60,"")))</f>
        <v/>
      </c>
      <c r="I13" s="16" t="inlineStr">
        <is>
          <t>Hand puppets from classroom stock</t>
        </is>
      </c>
      <c r="J13" s="17" t="n">
        <v>8</v>
      </c>
      <c r="K13" s="28" t="n">
        <v>0</v>
      </c>
      <c r="L13" s="14" t="inlineStr">
        <is>
          <t>Sunroom Studio</t>
        </is>
      </c>
      <c r="M13" s="14" t="inlineStr">
        <is>
          <t>Fictional Educator Sunbeam</t>
        </is>
      </c>
      <c r="N13" s="14" t="inlineStr">
        <is>
          <t>Draft</t>
        </is>
      </c>
      <c r="O13" s="17" t="n">
        <v>15</v>
      </c>
      <c r="P13" s="20">
        <f>IF($A13="","",IF(COUNTIF($A$5:$A$104,$A13)&gt;1,"Check duplicate ID",IF(OR($B13="",$C13="",$D13="",$E13="",$F13="",$G13="",$L13="",$M13="",$N13="",$O13=""),"Check required fields",IF(OR(COUNTIF(Assumptions!$A$5:$A$10,$C13)=0,COUNTIF(Assumptions!$E$5:$E$9,$L13)=0,COUNTIF(Assumptions!$G$5:$G$9,$N13)=0,COUNTIF(Assumptions!$I$5:$I$9,$M13)=0),"Check list choice",IF($N13="Canceled","No review needed",IF(OR($B13&lt;Assumptions!$L$5,$B13&gt;Assumptions!$L$6),"Check date range",IF($E13&gt;IFERROR(VLOOKUP($C13,Assumptions!$A$5:$C$10,2,FALSE),1E+99),"Check duration",IF($O13&gt;IFERROR(VLOOKUP($C13,Assumptions!$A$5:$C$10,3,FALSE),1E+99),"Check capacity",IF($K13&gt;Assumptions!$L$8,"Check cost","Ready for review")))))))))</f>
        <v/>
      </c>
    </row>
    <row r="14">
      <c r="A14" s="14" t="inlineStr">
        <is>
          <t>ACT-010</t>
        </is>
      </c>
      <c r="B14" s="15" t="n">
        <v>46282</v>
      </c>
      <c r="C14" s="14" t="inlineStr">
        <is>
          <t>Pre-K</t>
        </is>
      </c>
      <c r="D14" s="16" t="inlineStr">
        <is>
          <t>Collaborative Mural Panels</t>
        </is>
      </c>
      <c r="E14" s="17" t="n">
        <v>40</v>
      </c>
      <c r="F14" s="17" t="n">
        <v>15</v>
      </c>
      <c r="G14" s="17" t="n">
        <v>12</v>
      </c>
      <c r="H14" s="21">
        <f>IF($A14="","",IF(OR($E14="",$F14="",$G14=""),"",IFERROR(SUM($E14:$G14)/60,"")))</f>
        <v/>
      </c>
      <c r="I14" s="16" t="inlineStr">
        <is>
          <t>Paper panels and washable markers</t>
        </is>
      </c>
      <c r="J14" s="17" t="n">
        <v>30</v>
      </c>
      <c r="K14" s="28" t="n">
        <v>65</v>
      </c>
      <c r="L14" s="14" t="inlineStr">
        <is>
          <t>Courtyard Zone</t>
        </is>
      </c>
      <c r="M14" s="14" t="inlineStr">
        <is>
          <t>Fictional Educator Juniper</t>
        </is>
      </c>
      <c r="N14" s="14" t="inlineStr">
        <is>
          <t>Planned</t>
        </is>
      </c>
      <c r="O14" s="17" t="n">
        <v>17</v>
      </c>
      <c r="P14" s="22">
        <f>IF($A14="","",IF(COUNTIF($A$5:$A$104,$A14)&gt;1,"Check duplicate ID",IF(OR($B14="",$C14="",$D14="",$E14="",$F14="",$G14="",$L14="",$M14="",$N14="",$O14=""),"Check required fields",IF(OR(COUNTIF(Assumptions!$A$5:$A$10,$C14)=0,COUNTIF(Assumptions!$E$5:$E$9,$L14)=0,COUNTIF(Assumptions!$G$5:$G$9,$N14)=0,COUNTIF(Assumptions!$I$5:$I$9,$M14)=0),"Check list choice",IF($N14="Canceled","No review needed",IF(OR($B14&lt;Assumptions!$L$5,$B14&gt;Assumptions!$L$6),"Check date range",IF($E14&gt;IFERROR(VLOOKUP($C14,Assumptions!$A$5:$C$10,2,FALSE),1E+99),"Check duration",IF($O14&gt;IFERROR(VLOOKUP($C14,Assumptions!$A$5:$C$10,3,FALSE),1E+99),"Check capacity",IF($K14&gt;Assumptions!$L$8,"Check cost","Ready for review")))))))))</f>
        <v/>
      </c>
    </row>
    <row r="15">
      <c r="A15" s="14" t="n"/>
      <c r="B15" s="15" t="n"/>
      <c r="C15" s="14" t="n"/>
      <c r="D15" s="16" t="n"/>
      <c r="E15" s="17" t="n"/>
      <c r="F15" s="17" t="n"/>
      <c r="G15" s="17" t="n"/>
      <c r="H15" s="18">
        <f>IF($A15="","",IF(OR($E15="",$F15="",$G15=""),"",IFERROR(SUM($E15:$G15)/60,"")))</f>
        <v/>
      </c>
      <c r="I15" s="16" t="n"/>
      <c r="J15" s="17" t="n"/>
      <c r="K15" s="28" t="n"/>
      <c r="L15" s="14" t="n"/>
      <c r="M15" s="14" t="n"/>
      <c r="N15" s="14" t="n"/>
      <c r="O15" s="17" t="n"/>
      <c r="P15" s="20">
        <f>IF($A15="","",IF(COUNTIF($A$5:$A$104,$A15)&gt;1,"Check duplicate ID",IF(OR($B15="",$C15="",$D15="",$E15="",$F15="",$G15="",$L15="",$M15="",$N15="",$O15=""),"Check required fields",IF(OR(COUNTIF(Assumptions!$A$5:$A$10,$C15)=0,COUNTIF(Assumptions!$E$5:$E$9,$L15)=0,COUNTIF(Assumptions!$G$5:$G$9,$N15)=0,COUNTIF(Assumptions!$I$5:$I$9,$M15)=0),"Check list choice",IF($N15="Canceled","No review needed",IF(OR($B15&lt;Assumptions!$L$5,$B15&gt;Assumptions!$L$6),"Check date range",IF($E15&gt;IFERROR(VLOOKUP($C15,Assumptions!$A$5:$C$10,2,FALSE),1E+99),"Check duration",IF($O15&gt;IFERROR(VLOOKUP($C15,Assumptions!$A$5:$C$10,3,FALSE),1E+99),"Check capacity",IF($K15&gt;Assumptions!$L$8,"Check cost","Ready for review")))))))))</f>
        <v/>
      </c>
    </row>
    <row r="16">
      <c r="A16" s="14" t="n"/>
      <c r="B16" s="15" t="n"/>
      <c r="C16" s="14" t="n"/>
      <c r="D16" s="16" t="n"/>
      <c r="E16" s="17" t="n"/>
      <c r="F16" s="17" t="n"/>
      <c r="G16" s="17" t="n"/>
      <c r="H16" s="21">
        <f>IF($A16="","",IF(OR($E16="",$F16="",$G16=""),"",IFERROR(SUM($E16:$G16)/60,"")))</f>
        <v/>
      </c>
      <c r="I16" s="16" t="n"/>
      <c r="J16" s="17" t="n"/>
      <c r="K16" s="28" t="n"/>
      <c r="L16" s="14" t="n"/>
      <c r="M16" s="14" t="n"/>
      <c r="N16" s="14" t="n"/>
      <c r="O16" s="17" t="n"/>
      <c r="P16" s="22">
        <f>IF($A16="","",IF(COUNTIF($A$5:$A$104,$A16)&gt;1,"Check duplicate ID",IF(OR($B16="",$C16="",$D16="",$E16="",$F16="",$G16="",$L16="",$M16="",$N16="",$O16=""),"Check required fields",IF(OR(COUNTIF(Assumptions!$A$5:$A$10,$C16)=0,COUNTIF(Assumptions!$E$5:$E$9,$L16)=0,COUNTIF(Assumptions!$G$5:$G$9,$N16)=0,COUNTIF(Assumptions!$I$5:$I$9,$M16)=0),"Check list choice",IF($N16="Canceled","No review needed",IF(OR($B16&lt;Assumptions!$L$5,$B16&gt;Assumptions!$L$6),"Check date range",IF($E16&gt;IFERROR(VLOOKUP($C16,Assumptions!$A$5:$C$10,2,FALSE),1E+99),"Check duration",IF($O16&gt;IFERROR(VLOOKUP($C16,Assumptions!$A$5:$C$10,3,FALSE),1E+99),"Check capacity",IF($K16&gt;Assumptions!$L$8,"Check cost","Ready for review")))))))))</f>
        <v/>
      </c>
    </row>
    <row r="17">
      <c r="A17" s="14" t="n"/>
      <c r="B17" s="15" t="n"/>
      <c r="C17" s="14" t="n"/>
      <c r="D17" s="16" t="n"/>
      <c r="E17" s="17" t="n"/>
      <c r="F17" s="17" t="n"/>
      <c r="G17" s="17" t="n"/>
      <c r="H17" s="18">
        <f>IF($A17="","",IF(OR($E17="",$F17="",$G17=""),"",IFERROR(SUM($E17:$G17)/60,"")))</f>
        <v/>
      </c>
      <c r="I17" s="16" t="n"/>
      <c r="J17" s="17" t="n"/>
      <c r="K17" s="28" t="n"/>
      <c r="L17" s="14" t="n"/>
      <c r="M17" s="14" t="n"/>
      <c r="N17" s="14" t="n"/>
      <c r="O17" s="17" t="n"/>
      <c r="P17" s="20">
        <f>IF($A17="","",IF(COUNTIF($A$5:$A$104,$A17)&gt;1,"Check duplicate ID",IF(OR($B17="",$C17="",$D17="",$E17="",$F17="",$G17="",$L17="",$M17="",$N17="",$O17=""),"Check required fields",IF(OR(COUNTIF(Assumptions!$A$5:$A$10,$C17)=0,COUNTIF(Assumptions!$E$5:$E$9,$L17)=0,COUNTIF(Assumptions!$G$5:$G$9,$N17)=0,COUNTIF(Assumptions!$I$5:$I$9,$M17)=0),"Check list choice",IF($N17="Canceled","No review needed",IF(OR($B17&lt;Assumptions!$L$5,$B17&gt;Assumptions!$L$6),"Check date range",IF($E17&gt;IFERROR(VLOOKUP($C17,Assumptions!$A$5:$C$10,2,FALSE),1E+99),"Check duration",IF($O17&gt;IFERROR(VLOOKUP($C17,Assumptions!$A$5:$C$10,3,FALSE),1E+99),"Check capacity",IF($K17&gt;Assumptions!$L$8,"Check cost","Ready for review")))))))))</f>
        <v/>
      </c>
    </row>
    <row r="18">
      <c r="A18" s="14" t="n"/>
      <c r="B18" s="15" t="n"/>
      <c r="C18" s="14" t="n"/>
      <c r="D18" s="16" t="n"/>
      <c r="E18" s="17" t="n"/>
      <c r="F18" s="17" t="n"/>
      <c r="G18" s="17" t="n"/>
      <c r="H18" s="21">
        <f>IF($A18="","",IF(OR($E18="",$F18="",$G18=""),"",IFERROR(SUM($E18:$G18)/60,"")))</f>
        <v/>
      </c>
      <c r="I18" s="16" t="n"/>
      <c r="J18" s="17" t="n"/>
      <c r="K18" s="28" t="n"/>
      <c r="L18" s="14" t="n"/>
      <c r="M18" s="14" t="n"/>
      <c r="N18" s="14" t="n"/>
      <c r="O18" s="17" t="n"/>
      <c r="P18" s="22">
        <f>IF($A18="","",IF(COUNTIF($A$5:$A$104,$A18)&gt;1,"Check duplicate ID",IF(OR($B18="",$C18="",$D18="",$E18="",$F18="",$G18="",$L18="",$M18="",$N18="",$O18=""),"Check required fields",IF(OR(COUNTIF(Assumptions!$A$5:$A$10,$C18)=0,COUNTIF(Assumptions!$E$5:$E$9,$L18)=0,COUNTIF(Assumptions!$G$5:$G$9,$N18)=0,COUNTIF(Assumptions!$I$5:$I$9,$M18)=0),"Check list choice",IF($N18="Canceled","No review needed",IF(OR($B18&lt;Assumptions!$L$5,$B18&gt;Assumptions!$L$6),"Check date range",IF($E18&gt;IFERROR(VLOOKUP($C18,Assumptions!$A$5:$C$10,2,FALSE),1E+99),"Check duration",IF($O18&gt;IFERROR(VLOOKUP($C18,Assumptions!$A$5:$C$10,3,FALSE),1E+99),"Check capacity",IF($K18&gt;Assumptions!$L$8,"Check cost","Ready for review")))))))))</f>
        <v/>
      </c>
    </row>
    <row r="19">
      <c r="A19" s="14" t="n"/>
      <c r="B19" s="15" t="n"/>
      <c r="C19" s="14" t="n"/>
      <c r="D19" s="16" t="n"/>
      <c r="E19" s="17" t="n"/>
      <c r="F19" s="17" t="n"/>
      <c r="G19" s="17" t="n"/>
      <c r="H19" s="18">
        <f>IF($A19="","",IF(OR($E19="",$F19="",$G19=""),"",IFERROR(SUM($E19:$G19)/60,"")))</f>
        <v/>
      </c>
      <c r="I19" s="16" t="n"/>
      <c r="J19" s="17" t="n"/>
      <c r="K19" s="28" t="n"/>
      <c r="L19" s="14" t="n"/>
      <c r="M19" s="14" t="n"/>
      <c r="N19" s="14" t="n"/>
      <c r="O19" s="17" t="n"/>
      <c r="P19" s="20">
        <f>IF($A19="","",IF(COUNTIF($A$5:$A$104,$A19)&gt;1,"Check duplicate ID",IF(OR($B19="",$C19="",$D19="",$E19="",$F19="",$G19="",$L19="",$M19="",$N19="",$O19=""),"Check required fields",IF(OR(COUNTIF(Assumptions!$A$5:$A$10,$C19)=0,COUNTIF(Assumptions!$E$5:$E$9,$L19)=0,COUNTIF(Assumptions!$G$5:$G$9,$N19)=0,COUNTIF(Assumptions!$I$5:$I$9,$M19)=0),"Check list choice",IF($N19="Canceled","No review needed",IF(OR($B19&lt;Assumptions!$L$5,$B19&gt;Assumptions!$L$6),"Check date range",IF($E19&gt;IFERROR(VLOOKUP($C19,Assumptions!$A$5:$C$10,2,FALSE),1E+99),"Check duration",IF($O19&gt;IFERROR(VLOOKUP($C19,Assumptions!$A$5:$C$10,3,FALSE),1E+99),"Check capacity",IF($K19&gt;Assumptions!$L$8,"Check cost","Ready for review")))))))))</f>
        <v/>
      </c>
    </row>
    <row r="20">
      <c r="A20" s="14" t="n"/>
      <c r="B20" s="15" t="n"/>
      <c r="C20" s="14" t="n"/>
      <c r="D20" s="16" t="n"/>
      <c r="E20" s="17" t="n"/>
      <c r="F20" s="17" t="n"/>
      <c r="G20" s="17" t="n"/>
      <c r="H20" s="21">
        <f>IF($A20="","",IF(OR($E20="",$F20="",$G20=""),"",IFERROR(SUM($E20:$G20)/60,"")))</f>
        <v/>
      </c>
      <c r="I20" s="16" t="n"/>
      <c r="J20" s="17" t="n"/>
      <c r="K20" s="28" t="n"/>
      <c r="L20" s="14" t="n"/>
      <c r="M20" s="14" t="n"/>
      <c r="N20" s="14" t="n"/>
      <c r="O20" s="17" t="n"/>
      <c r="P20" s="22">
        <f>IF($A20="","",IF(COUNTIF($A$5:$A$104,$A20)&gt;1,"Check duplicate ID",IF(OR($B20="",$C20="",$D20="",$E20="",$F20="",$G20="",$L20="",$M20="",$N20="",$O20=""),"Check required fields",IF(OR(COUNTIF(Assumptions!$A$5:$A$10,$C20)=0,COUNTIF(Assumptions!$E$5:$E$9,$L20)=0,COUNTIF(Assumptions!$G$5:$G$9,$N20)=0,COUNTIF(Assumptions!$I$5:$I$9,$M20)=0),"Check list choice",IF($N20="Canceled","No review needed",IF(OR($B20&lt;Assumptions!$L$5,$B20&gt;Assumptions!$L$6),"Check date range",IF($E20&gt;IFERROR(VLOOKUP($C20,Assumptions!$A$5:$C$10,2,FALSE),1E+99),"Check duration",IF($O20&gt;IFERROR(VLOOKUP($C20,Assumptions!$A$5:$C$10,3,FALSE),1E+99),"Check capacity",IF($K20&gt;Assumptions!$L$8,"Check cost","Ready for review")))))))))</f>
        <v/>
      </c>
    </row>
    <row r="21">
      <c r="A21" s="14" t="n"/>
      <c r="B21" s="15" t="n"/>
      <c r="C21" s="14" t="n"/>
      <c r="D21" s="16" t="n"/>
      <c r="E21" s="17" t="n"/>
      <c r="F21" s="17" t="n"/>
      <c r="G21" s="17" t="n"/>
      <c r="H21" s="18">
        <f>IF($A21="","",IF(OR($E21="",$F21="",$G21=""),"",IFERROR(SUM($E21:$G21)/60,"")))</f>
        <v/>
      </c>
      <c r="I21" s="16" t="n"/>
      <c r="J21" s="17" t="n"/>
      <c r="K21" s="28" t="n"/>
      <c r="L21" s="14" t="n"/>
      <c r="M21" s="14" t="n"/>
      <c r="N21" s="14" t="n"/>
      <c r="O21" s="17" t="n"/>
      <c r="P21" s="20">
        <f>IF($A21="","",IF(COUNTIF($A$5:$A$104,$A21)&gt;1,"Check duplicate ID",IF(OR($B21="",$C21="",$D21="",$E21="",$F21="",$G21="",$L21="",$M21="",$N21="",$O21=""),"Check required fields",IF(OR(COUNTIF(Assumptions!$A$5:$A$10,$C21)=0,COUNTIF(Assumptions!$E$5:$E$9,$L21)=0,COUNTIF(Assumptions!$G$5:$G$9,$N21)=0,COUNTIF(Assumptions!$I$5:$I$9,$M21)=0),"Check list choice",IF($N21="Canceled","No review needed",IF(OR($B21&lt;Assumptions!$L$5,$B21&gt;Assumptions!$L$6),"Check date range",IF($E21&gt;IFERROR(VLOOKUP($C21,Assumptions!$A$5:$C$10,2,FALSE),1E+99),"Check duration",IF($O21&gt;IFERROR(VLOOKUP($C21,Assumptions!$A$5:$C$10,3,FALSE),1E+99),"Check capacity",IF($K21&gt;Assumptions!$L$8,"Check cost","Ready for review")))))))))</f>
        <v/>
      </c>
    </row>
    <row r="22">
      <c r="A22" s="14" t="n"/>
      <c r="B22" s="15" t="n"/>
      <c r="C22" s="14" t="n"/>
      <c r="D22" s="16" t="n"/>
      <c r="E22" s="17" t="n"/>
      <c r="F22" s="17" t="n"/>
      <c r="G22" s="17" t="n"/>
      <c r="H22" s="21">
        <f>IF($A22="","",IF(OR($E22="",$F22="",$G22=""),"",IFERROR(SUM($E22:$G22)/60,"")))</f>
        <v/>
      </c>
      <c r="I22" s="16" t="n"/>
      <c r="J22" s="17" t="n"/>
      <c r="K22" s="28" t="n"/>
      <c r="L22" s="14" t="n"/>
      <c r="M22" s="14" t="n"/>
      <c r="N22" s="14" t="n"/>
      <c r="O22" s="17" t="n"/>
      <c r="P22" s="22">
        <f>IF($A22="","",IF(COUNTIF($A$5:$A$104,$A22)&gt;1,"Check duplicate ID",IF(OR($B22="",$C22="",$D22="",$E22="",$F22="",$G22="",$L22="",$M22="",$N22="",$O22=""),"Check required fields",IF(OR(COUNTIF(Assumptions!$A$5:$A$10,$C22)=0,COUNTIF(Assumptions!$E$5:$E$9,$L22)=0,COUNTIF(Assumptions!$G$5:$G$9,$N22)=0,COUNTIF(Assumptions!$I$5:$I$9,$M22)=0),"Check list choice",IF($N22="Canceled","No review needed",IF(OR($B22&lt;Assumptions!$L$5,$B22&gt;Assumptions!$L$6),"Check date range",IF($E22&gt;IFERROR(VLOOKUP($C22,Assumptions!$A$5:$C$10,2,FALSE),1E+99),"Check duration",IF($O22&gt;IFERROR(VLOOKUP($C22,Assumptions!$A$5:$C$10,3,FALSE),1E+99),"Check capacity",IF($K22&gt;Assumptions!$L$8,"Check cost","Ready for review")))))))))</f>
        <v/>
      </c>
    </row>
    <row r="23">
      <c r="A23" s="14" t="n"/>
      <c r="B23" s="15" t="n"/>
      <c r="C23" s="14" t="n"/>
      <c r="D23" s="16" t="n"/>
      <c r="E23" s="17" t="n"/>
      <c r="F23" s="17" t="n"/>
      <c r="G23" s="17" t="n"/>
      <c r="H23" s="18">
        <f>IF($A23="","",IF(OR($E23="",$F23="",$G23=""),"",IFERROR(SUM($E23:$G23)/60,"")))</f>
        <v/>
      </c>
      <c r="I23" s="16" t="n"/>
      <c r="J23" s="17" t="n"/>
      <c r="K23" s="28" t="n"/>
      <c r="L23" s="14" t="n"/>
      <c r="M23" s="14" t="n"/>
      <c r="N23" s="14" t="n"/>
      <c r="O23" s="17" t="n"/>
      <c r="P23" s="20">
        <f>IF($A23="","",IF(COUNTIF($A$5:$A$104,$A23)&gt;1,"Check duplicate ID",IF(OR($B23="",$C23="",$D23="",$E23="",$F23="",$G23="",$L23="",$M23="",$N23="",$O23=""),"Check required fields",IF(OR(COUNTIF(Assumptions!$A$5:$A$10,$C23)=0,COUNTIF(Assumptions!$E$5:$E$9,$L23)=0,COUNTIF(Assumptions!$G$5:$G$9,$N23)=0,COUNTIF(Assumptions!$I$5:$I$9,$M23)=0),"Check list choice",IF($N23="Canceled","No review needed",IF(OR($B23&lt;Assumptions!$L$5,$B23&gt;Assumptions!$L$6),"Check date range",IF($E23&gt;IFERROR(VLOOKUP($C23,Assumptions!$A$5:$C$10,2,FALSE),1E+99),"Check duration",IF($O23&gt;IFERROR(VLOOKUP($C23,Assumptions!$A$5:$C$10,3,FALSE),1E+99),"Check capacity",IF($K23&gt;Assumptions!$L$8,"Check cost","Ready for review")))))))))</f>
        <v/>
      </c>
    </row>
    <row r="24">
      <c r="A24" s="14" t="n"/>
      <c r="B24" s="15" t="n"/>
      <c r="C24" s="14" t="n"/>
      <c r="D24" s="16" t="n"/>
      <c r="E24" s="17" t="n"/>
      <c r="F24" s="17" t="n"/>
      <c r="G24" s="17" t="n"/>
      <c r="H24" s="21">
        <f>IF($A24="","",IF(OR($E24="",$F24="",$G24=""),"",IFERROR(SUM($E24:$G24)/60,"")))</f>
        <v/>
      </c>
      <c r="I24" s="16" t="n"/>
      <c r="J24" s="17" t="n"/>
      <c r="K24" s="28" t="n"/>
      <c r="L24" s="14" t="n"/>
      <c r="M24" s="14" t="n"/>
      <c r="N24" s="14" t="n"/>
      <c r="O24" s="17" t="n"/>
      <c r="P24" s="22">
        <f>IF($A24="","",IF(COUNTIF($A$5:$A$104,$A24)&gt;1,"Check duplicate ID",IF(OR($B24="",$C24="",$D24="",$E24="",$F24="",$G24="",$L24="",$M24="",$N24="",$O24=""),"Check required fields",IF(OR(COUNTIF(Assumptions!$A$5:$A$10,$C24)=0,COUNTIF(Assumptions!$E$5:$E$9,$L24)=0,COUNTIF(Assumptions!$G$5:$G$9,$N24)=0,COUNTIF(Assumptions!$I$5:$I$9,$M24)=0),"Check list choice",IF($N24="Canceled","No review needed",IF(OR($B24&lt;Assumptions!$L$5,$B24&gt;Assumptions!$L$6),"Check date range",IF($E24&gt;IFERROR(VLOOKUP($C24,Assumptions!$A$5:$C$10,2,FALSE),1E+99),"Check duration",IF($O24&gt;IFERROR(VLOOKUP($C24,Assumptions!$A$5:$C$10,3,FALSE),1E+99),"Check capacity",IF($K24&gt;Assumptions!$L$8,"Check cost","Ready for review")))))))))</f>
        <v/>
      </c>
    </row>
    <row r="25">
      <c r="A25" s="14" t="n"/>
      <c r="B25" s="15" t="n"/>
      <c r="C25" s="14" t="n"/>
      <c r="D25" s="16" t="n"/>
      <c r="E25" s="17" t="n"/>
      <c r="F25" s="17" t="n"/>
      <c r="G25" s="17" t="n"/>
      <c r="H25" s="18">
        <f>IF($A25="","",IF(OR($E25="",$F25="",$G25=""),"",IFERROR(SUM($E25:$G25)/60,"")))</f>
        <v/>
      </c>
      <c r="I25" s="16" t="n"/>
      <c r="J25" s="17" t="n"/>
      <c r="K25" s="28" t="n"/>
      <c r="L25" s="14" t="n"/>
      <c r="M25" s="14" t="n"/>
      <c r="N25" s="14" t="n"/>
      <c r="O25" s="17" t="n"/>
      <c r="P25" s="20">
        <f>IF($A25="","",IF(COUNTIF($A$5:$A$104,$A25)&gt;1,"Check duplicate ID",IF(OR($B25="",$C25="",$D25="",$E25="",$F25="",$G25="",$L25="",$M25="",$N25="",$O25=""),"Check required fields",IF(OR(COUNTIF(Assumptions!$A$5:$A$10,$C25)=0,COUNTIF(Assumptions!$E$5:$E$9,$L25)=0,COUNTIF(Assumptions!$G$5:$G$9,$N25)=0,COUNTIF(Assumptions!$I$5:$I$9,$M25)=0),"Check list choice",IF($N25="Canceled","No review needed",IF(OR($B25&lt;Assumptions!$L$5,$B25&gt;Assumptions!$L$6),"Check date range",IF($E25&gt;IFERROR(VLOOKUP($C25,Assumptions!$A$5:$C$10,2,FALSE),1E+99),"Check duration",IF($O25&gt;IFERROR(VLOOKUP($C25,Assumptions!$A$5:$C$10,3,FALSE),1E+99),"Check capacity",IF($K25&gt;Assumptions!$L$8,"Check cost","Ready for review")))))))))</f>
        <v/>
      </c>
    </row>
    <row r="26">
      <c r="A26" s="14" t="n"/>
      <c r="B26" s="15" t="n"/>
      <c r="C26" s="14" t="n"/>
      <c r="D26" s="16" t="n"/>
      <c r="E26" s="17" t="n"/>
      <c r="F26" s="17" t="n"/>
      <c r="G26" s="17" t="n"/>
      <c r="H26" s="21">
        <f>IF($A26="","",IF(OR($E26="",$F26="",$G26=""),"",IFERROR(SUM($E26:$G26)/60,"")))</f>
        <v/>
      </c>
      <c r="I26" s="16" t="n"/>
      <c r="J26" s="17" t="n"/>
      <c r="K26" s="28" t="n"/>
      <c r="L26" s="14" t="n"/>
      <c r="M26" s="14" t="n"/>
      <c r="N26" s="14" t="n"/>
      <c r="O26" s="17" t="n"/>
      <c r="P26" s="22">
        <f>IF($A26="","",IF(COUNTIF($A$5:$A$104,$A26)&gt;1,"Check duplicate ID",IF(OR($B26="",$C26="",$D26="",$E26="",$F26="",$G26="",$L26="",$M26="",$N26="",$O26=""),"Check required fields",IF(OR(COUNTIF(Assumptions!$A$5:$A$10,$C26)=0,COUNTIF(Assumptions!$E$5:$E$9,$L26)=0,COUNTIF(Assumptions!$G$5:$G$9,$N26)=0,COUNTIF(Assumptions!$I$5:$I$9,$M26)=0),"Check list choice",IF($N26="Canceled","No review needed",IF(OR($B26&lt;Assumptions!$L$5,$B26&gt;Assumptions!$L$6),"Check date range",IF($E26&gt;IFERROR(VLOOKUP($C26,Assumptions!$A$5:$C$10,2,FALSE),1E+99),"Check duration",IF($O26&gt;IFERROR(VLOOKUP($C26,Assumptions!$A$5:$C$10,3,FALSE),1E+99),"Check capacity",IF($K26&gt;Assumptions!$L$8,"Check cost","Ready for review")))))))))</f>
        <v/>
      </c>
    </row>
    <row r="27">
      <c r="A27" s="14" t="n"/>
      <c r="B27" s="15" t="n"/>
      <c r="C27" s="14" t="n"/>
      <c r="D27" s="16" t="n"/>
      <c r="E27" s="17" t="n"/>
      <c r="F27" s="17" t="n"/>
      <c r="G27" s="17" t="n"/>
      <c r="H27" s="18">
        <f>IF($A27="","",IF(OR($E27="",$F27="",$G27=""),"",IFERROR(SUM($E27:$G27)/60,"")))</f>
        <v/>
      </c>
      <c r="I27" s="16" t="n"/>
      <c r="J27" s="17" t="n"/>
      <c r="K27" s="28" t="n"/>
      <c r="L27" s="14" t="n"/>
      <c r="M27" s="14" t="n"/>
      <c r="N27" s="14" t="n"/>
      <c r="O27" s="17" t="n"/>
      <c r="P27" s="20">
        <f>IF($A27="","",IF(COUNTIF($A$5:$A$104,$A27)&gt;1,"Check duplicate ID",IF(OR($B27="",$C27="",$D27="",$E27="",$F27="",$G27="",$L27="",$M27="",$N27="",$O27=""),"Check required fields",IF(OR(COUNTIF(Assumptions!$A$5:$A$10,$C27)=0,COUNTIF(Assumptions!$E$5:$E$9,$L27)=0,COUNTIF(Assumptions!$G$5:$G$9,$N27)=0,COUNTIF(Assumptions!$I$5:$I$9,$M27)=0),"Check list choice",IF($N27="Canceled","No review needed",IF(OR($B27&lt;Assumptions!$L$5,$B27&gt;Assumptions!$L$6),"Check date range",IF($E27&gt;IFERROR(VLOOKUP($C27,Assumptions!$A$5:$C$10,2,FALSE),1E+99),"Check duration",IF($O27&gt;IFERROR(VLOOKUP($C27,Assumptions!$A$5:$C$10,3,FALSE),1E+99),"Check capacity",IF($K27&gt;Assumptions!$L$8,"Check cost","Ready for review")))))))))</f>
        <v/>
      </c>
    </row>
    <row r="28">
      <c r="A28" s="14" t="n"/>
      <c r="B28" s="15" t="n"/>
      <c r="C28" s="14" t="n"/>
      <c r="D28" s="16" t="n"/>
      <c r="E28" s="17" t="n"/>
      <c r="F28" s="17" t="n"/>
      <c r="G28" s="17" t="n"/>
      <c r="H28" s="21">
        <f>IF($A28="","",IF(OR($E28="",$F28="",$G28=""),"",IFERROR(SUM($E28:$G28)/60,"")))</f>
        <v/>
      </c>
      <c r="I28" s="16" t="n"/>
      <c r="J28" s="17" t="n"/>
      <c r="K28" s="28" t="n"/>
      <c r="L28" s="14" t="n"/>
      <c r="M28" s="14" t="n"/>
      <c r="N28" s="14" t="n"/>
      <c r="O28" s="17" t="n"/>
      <c r="P28" s="22">
        <f>IF($A28="","",IF(COUNTIF($A$5:$A$104,$A28)&gt;1,"Check duplicate ID",IF(OR($B28="",$C28="",$D28="",$E28="",$F28="",$G28="",$L28="",$M28="",$N28="",$O28=""),"Check required fields",IF(OR(COUNTIF(Assumptions!$A$5:$A$10,$C28)=0,COUNTIF(Assumptions!$E$5:$E$9,$L28)=0,COUNTIF(Assumptions!$G$5:$G$9,$N28)=0,COUNTIF(Assumptions!$I$5:$I$9,$M28)=0),"Check list choice",IF($N28="Canceled","No review needed",IF(OR($B28&lt;Assumptions!$L$5,$B28&gt;Assumptions!$L$6),"Check date range",IF($E28&gt;IFERROR(VLOOKUP($C28,Assumptions!$A$5:$C$10,2,FALSE),1E+99),"Check duration",IF($O28&gt;IFERROR(VLOOKUP($C28,Assumptions!$A$5:$C$10,3,FALSE),1E+99),"Check capacity",IF($K28&gt;Assumptions!$L$8,"Check cost","Ready for review")))))))))</f>
        <v/>
      </c>
    </row>
    <row r="29">
      <c r="A29" s="14" t="n"/>
      <c r="B29" s="15" t="n"/>
      <c r="C29" s="14" t="n"/>
      <c r="D29" s="16" t="n"/>
      <c r="E29" s="17" t="n"/>
      <c r="F29" s="17" t="n"/>
      <c r="G29" s="17" t="n"/>
      <c r="H29" s="18">
        <f>IF($A29="","",IF(OR($E29="",$F29="",$G29=""),"",IFERROR(SUM($E29:$G29)/60,"")))</f>
        <v/>
      </c>
      <c r="I29" s="16" t="n"/>
      <c r="J29" s="17" t="n"/>
      <c r="K29" s="28" t="n"/>
      <c r="L29" s="14" t="n"/>
      <c r="M29" s="14" t="n"/>
      <c r="N29" s="14" t="n"/>
      <c r="O29" s="17" t="n"/>
      <c r="P29" s="20">
        <f>IF($A29="","",IF(COUNTIF($A$5:$A$104,$A29)&gt;1,"Check duplicate ID",IF(OR($B29="",$C29="",$D29="",$E29="",$F29="",$G29="",$L29="",$M29="",$N29="",$O29=""),"Check required fields",IF(OR(COUNTIF(Assumptions!$A$5:$A$10,$C29)=0,COUNTIF(Assumptions!$E$5:$E$9,$L29)=0,COUNTIF(Assumptions!$G$5:$G$9,$N29)=0,COUNTIF(Assumptions!$I$5:$I$9,$M29)=0),"Check list choice",IF($N29="Canceled","No review needed",IF(OR($B29&lt;Assumptions!$L$5,$B29&gt;Assumptions!$L$6),"Check date range",IF($E29&gt;IFERROR(VLOOKUP($C29,Assumptions!$A$5:$C$10,2,FALSE),1E+99),"Check duration",IF($O29&gt;IFERROR(VLOOKUP($C29,Assumptions!$A$5:$C$10,3,FALSE),1E+99),"Check capacity",IF($K29&gt;Assumptions!$L$8,"Check cost","Ready for review")))))))))</f>
        <v/>
      </c>
    </row>
    <row r="30">
      <c r="A30" s="14" t="n"/>
      <c r="B30" s="15" t="n"/>
      <c r="C30" s="14" t="n"/>
      <c r="D30" s="16" t="n"/>
      <c r="E30" s="17" t="n"/>
      <c r="F30" s="17" t="n"/>
      <c r="G30" s="17" t="n"/>
      <c r="H30" s="21">
        <f>IF($A30="","",IF(OR($E30="",$F30="",$G30=""),"",IFERROR(SUM($E30:$G30)/60,"")))</f>
        <v/>
      </c>
      <c r="I30" s="16" t="n"/>
      <c r="J30" s="17" t="n"/>
      <c r="K30" s="28" t="n"/>
      <c r="L30" s="14" t="n"/>
      <c r="M30" s="14" t="n"/>
      <c r="N30" s="14" t="n"/>
      <c r="O30" s="17" t="n"/>
      <c r="P30" s="22">
        <f>IF($A30="","",IF(COUNTIF($A$5:$A$104,$A30)&gt;1,"Check duplicate ID",IF(OR($B30="",$C30="",$D30="",$E30="",$F30="",$G30="",$L30="",$M30="",$N30="",$O30=""),"Check required fields",IF(OR(COUNTIF(Assumptions!$A$5:$A$10,$C30)=0,COUNTIF(Assumptions!$E$5:$E$9,$L30)=0,COUNTIF(Assumptions!$G$5:$G$9,$N30)=0,COUNTIF(Assumptions!$I$5:$I$9,$M30)=0),"Check list choice",IF($N30="Canceled","No review needed",IF(OR($B30&lt;Assumptions!$L$5,$B30&gt;Assumptions!$L$6),"Check date range",IF($E30&gt;IFERROR(VLOOKUP($C30,Assumptions!$A$5:$C$10,2,FALSE),1E+99),"Check duration",IF($O30&gt;IFERROR(VLOOKUP($C30,Assumptions!$A$5:$C$10,3,FALSE),1E+99),"Check capacity",IF($K30&gt;Assumptions!$L$8,"Check cost","Ready for review")))))))))</f>
        <v/>
      </c>
    </row>
    <row r="31">
      <c r="A31" s="14" t="n"/>
      <c r="B31" s="15" t="n"/>
      <c r="C31" s="14" t="n"/>
      <c r="D31" s="16" t="n"/>
      <c r="E31" s="17" t="n"/>
      <c r="F31" s="17" t="n"/>
      <c r="G31" s="17" t="n"/>
      <c r="H31" s="18">
        <f>IF($A31="","",IF(OR($E31="",$F31="",$G31=""),"",IFERROR(SUM($E31:$G31)/60,"")))</f>
        <v/>
      </c>
      <c r="I31" s="16" t="n"/>
      <c r="J31" s="17" t="n"/>
      <c r="K31" s="28" t="n"/>
      <c r="L31" s="14" t="n"/>
      <c r="M31" s="14" t="n"/>
      <c r="N31" s="14" t="n"/>
      <c r="O31" s="17" t="n"/>
      <c r="P31" s="20">
        <f>IF($A31="","",IF(COUNTIF($A$5:$A$104,$A31)&gt;1,"Check duplicate ID",IF(OR($B31="",$C31="",$D31="",$E31="",$F31="",$G31="",$L31="",$M31="",$N31="",$O31=""),"Check required fields",IF(OR(COUNTIF(Assumptions!$A$5:$A$10,$C31)=0,COUNTIF(Assumptions!$E$5:$E$9,$L31)=0,COUNTIF(Assumptions!$G$5:$G$9,$N31)=0,COUNTIF(Assumptions!$I$5:$I$9,$M31)=0),"Check list choice",IF($N31="Canceled","No review needed",IF(OR($B31&lt;Assumptions!$L$5,$B31&gt;Assumptions!$L$6),"Check date range",IF($E31&gt;IFERROR(VLOOKUP($C31,Assumptions!$A$5:$C$10,2,FALSE),1E+99),"Check duration",IF($O31&gt;IFERROR(VLOOKUP($C31,Assumptions!$A$5:$C$10,3,FALSE),1E+99),"Check capacity",IF($K31&gt;Assumptions!$L$8,"Check cost","Ready for review")))))))))</f>
        <v/>
      </c>
    </row>
    <row r="32">
      <c r="A32" s="14" t="n"/>
      <c r="B32" s="15" t="n"/>
      <c r="C32" s="14" t="n"/>
      <c r="D32" s="16" t="n"/>
      <c r="E32" s="17" t="n"/>
      <c r="F32" s="17" t="n"/>
      <c r="G32" s="17" t="n"/>
      <c r="H32" s="21">
        <f>IF($A32="","",IF(OR($E32="",$F32="",$G32=""),"",IFERROR(SUM($E32:$G32)/60,"")))</f>
        <v/>
      </c>
      <c r="I32" s="16" t="n"/>
      <c r="J32" s="17" t="n"/>
      <c r="K32" s="28" t="n"/>
      <c r="L32" s="14" t="n"/>
      <c r="M32" s="14" t="n"/>
      <c r="N32" s="14" t="n"/>
      <c r="O32" s="17" t="n"/>
      <c r="P32" s="22">
        <f>IF($A32="","",IF(COUNTIF($A$5:$A$104,$A32)&gt;1,"Check duplicate ID",IF(OR($B32="",$C32="",$D32="",$E32="",$F32="",$G32="",$L32="",$M32="",$N32="",$O32=""),"Check required fields",IF(OR(COUNTIF(Assumptions!$A$5:$A$10,$C32)=0,COUNTIF(Assumptions!$E$5:$E$9,$L32)=0,COUNTIF(Assumptions!$G$5:$G$9,$N32)=0,COUNTIF(Assumptions!$I$5:$I$9,$M32)=0),"Check list choice",IF($N32="Canceled","No review needed",IF(OR($B32&lt;Assumptions!$L$5,$B32&gt;Assumptions!$L$6),"Check date range",IF($E32&gt;IFERROR(VLOOKUP($C32,Assumptions!$A$5:$C$10,2,FALSE),1E+99),"Check duration",IF($O32&gt;IFERROR(VLOOKUP($C32,Assumptions!$A$5:$C$10,3,FALSE),1E+99),"Check capacity",IF($K32&gt;Assumptions!$L$8,"Check cost","Ready for review")))))))))</f>
        <v/>
      </c>
    </row>
    <row r="33">
      <c r="A33" s="14" t="n"/>
      <c r="B33" s="15" t="n"/>
      <c r="C33" s="14" t="n"/>
      <c r="D33" s="16" t="n"/>
      <c r="E33" s="17" t="n"/>
      <c r="F33" s="17" t="n"/>
      <c r="G33" s="17" t="n"/>
      <c r="H33" s="18">
        <f>IF($A33="","",IF(OR($E33="",$F33="",$G33=""),"",IFERROR(SUM($E33:$G33)/60,"")))</f>
        <v/>
      </c>
      <c r="I33" s="16" t="n"/>
      <c r="J33" s="17" t="n"/>
      <c r="K33" s="28" t="n"/>
      <c r="L33" s="14" t="n"/>
      <c r="M33" s="14" t="n"/>
      <c r="N33" s="14" t="n"/>
      <c r="O33" s="17" t="n"/>
      <c r="P33" s="20">
        <f>IF($A33="","",IF(COUNTIF($A$5:$A$104,$A33)&gt;1,"Check duplicate ID",IF(OR($B33="",$C33="",$D33="",$E33="",$F33="",$G33="",$L33="",$M33="",$N33="",$O33=""),"Check required fields",IF(OR(COUNTIF(Assumptions!$A$5:$A$10,$C33)=0,COUNTIF(Assumptions!$E$5:$E$9,$L33)=0,COUNTIF(Assumptions!$G$5:$G$9,$N33)=0,COUNTIF(Assumptions!$I$5:$I$9,$M33)=0),"Check list choice",IF($N33="Canceled","No review needed",IF(OR($B33&lt;Assumptions!$L$5,$B33&gt;Assumptions!$L$6),"Check date range",IF($E33&gt;IFERROR(VLOOKUP($C33,Assumptions!$A$5:$C$10,2,FALSE),1E+99),"Check duration",IF($O33&gt;IFERROR(VLOOKUP($C33,Assumptions!$A$5:$C$10,3,FALSE),1E+99),"Check capacity",IF($K33&gt;Assumptions!$L$8,"Check cost","Ready for review")))))))))</f>
        <v/>
      </c>
    </row>
    <row r="34">
      <c r="A34" s="14" t="n"/>
      <c r="B34" s="15" t="n"/>
      <c r="C34" s="14" t="n"/>
      <c r="D34" s="16" t="n"/>
      <c r="E34" s="17" t="n"/>
      <c r="F34" s="17" t="n"/>
      <c r="G34" s="17" t="n"/>
      <c r="H34" s="21">
        <f>IF($A34="","",IF(OR($E34="",$F34="",$G34=""),"",IFERROR(SUM($E34:$G34)/60,"")))</f>
        <v/>
      </c>
      <c r="I34" s="16" t="n"/>
      <c r="J34" s="17" t="n"/>
      <c r="K34" s="28" t="n"/>
      <c r="L34" s="14" t="n"/>
      <c r="M34" s="14" t="n"/>
      <c r="N34" s="14" t="n"/>
      <c r="O34" s="17" t="n"/>
      <c r="P34" s="22">
        <f>IF($A34="","",IF(COUNTIF($A$5:$A$104,$A34)&gt;1,"Check duplicate ID",IF(OR($B34="",$C34="",$D34="",$E34="",$F34="",$G34="",$L34="",$M34="",$N34="",$O34=""),"Check required fields",IF(OR(COUNTIF(Assumptions!$A$5:$A$10,$C34)=0,COUNTIF(Assumptions!$E$5:$E$9,$L34)=0,COUNTIF(Assumptions!$G$5:$G$9,$N34)=0,COUNTIF(Assumptions!$I$5:$I$9,$M34)=0),"Check list choice",IF($N34="Canceled","No review needed",IF(OR($B34&lt;Assumptions!$L$5,$B34&gt;Assumptions!$L$6),"Check date range",IF($E34&gt;IFERROR(VLOOKUP($C34,Assumptions!$A$5:$C$10,2,FALSE),1E+99),"Check duration",IF($O34&gt;IFERROR(VLOOKUP($C34,Assumptions!$A$5:$C$10,3,FALSE),1E+99),"Check capacity",IF($K34&gt;Assumptions!$L$8,"Check cost","Ready for review")))))))))</f>
        <v/>
      </c>
    </row>
    <row r="35">
      <c r="A35" s="14" t="n"/>
      <c r="B35" s="15" t="n"/>
      <c r="C35" s="14" t="n"/>
      <c r="D35" s="16" t="n"/>
      <c r="E35" s="17" t="n"/>
      <c r="F35" s="17" t="n"/>
      <c r="G35" s="17" t="n"/>
      <c r="H35" s="18">
        <f>IF($A35="","",IF(OR($E35="",$F35="",$G35=""),"",IFERROR(SUM($E35:$G35)/60,"")))</f>
        <v/>
      </c>
      <c r="I35" s="16" t="n"/>
      <c r="J35" s="17" t="n"/>
      <c r="K35" s="28" t="n"/>
      <c r="L35" s="14" t="n"/>
      <c r="M35" s="14" t="n"/>
      <c r="N35" s="14" t="n"/>
      <c r="O35" s="17" t="n"/>
      <c r="P35" s="20">
        <f>IF($A35="","",IF(COUNTIF($A$5:$A$104,$A35)&gt;1,"Check duplicate ID",IF(OR($B35="",$C35="",$D35="",$E35="",$F35="",$G35="",$L35="",$M35="",$N35="",$O35=""),"Check required fields",IF(OR(COUNTIF(Assumptions!$A$5:$A$10,$C35)=0,COUNTIF(Assumptions!$E$5:$E$9,$L35)=0,COUNTIF(Assumptions!$G$5:$G$9,$N35)=0,COUNTIF(Assumptions!$I$5:$I$9,$M35)=0),"Check list choice",IF($N35="Canceled","No review needed",IF(OR($B35&lt;Assumptions!$L$5,$B35&gt;Assumptions!$L$6),"Check date range",IF($E35&gt;IFERROR(VLOOKUP($C35,Assumptions!$A$5:$C$10,2,FALSE),1E+99),"Check duration",IF($O35&gt;IFERROR(VLOOKUP($C35,Assumptions!$A$5:$C$10,3,FALSE),1E+99),"Check capacity",IF($K35&gt;Assumptions!$L$8,"Check cost","Ready for review")))))))))</f>
        <v/>
      </c>
    </row>
    <row r="36">
      <c r="A36" s="14" t="n"/>
      <c r="B36" s="15" t="n"/>
      <c r="C36" s="14" t="n"/>
      <c r="D36" s="16" t="n"/>
      <c r="E36" s="17" t="n"/>
      <c r="F36" s="17" t="n"/>
      <c r="G36" s="17" t="n"/>
      <c r="H36" s="21">
        <f>IF($A36="","",IF(OR($E36="",$F36="",$G36=""),"",IFERROR(SUM($E36:$G36)/60,"")))</f>
        <v/>
      </c>
      <c r="I36" s="16" t="n"/>
      <c r="J36" s="17" t="n"/>
      <c r="K36" s="28" t="n"/>
      <c r="L36" s="14" t="n"/>
      <c r="M36" s="14" t="n"/>
      <c r="N36" s="14" t="n"/>
      <c r="O36" s="17" t="n"/>
      <c r="P36" s="22">
        <f>IF($A36="","",IF(COUNTIF($A$5:$A$104,$A36)&gt;1,"Check duplicate ID",IF(OR($B36="",$C36="",$D36="",$E36="",$F36="",$G36="",$L36="",$M36="",$N36="",$O36=""),"Check required fields",IF(OR(COUNTIF(Assumptions!$A$5:$A$10,$C36)=0,COUNTIF(Assumptions!$E$5:$E$9,$L36)=0,COUNTIF(Assumptions!$G$5:$G$9,$N36)=0,COUNTIF(Assumptions!$I$5:$I$9,$M36)=0),"Check list choice",IF($N36="Canceled","No review needed",IF(OR($B36&lt;Assumptions!$L$5,$B36&gt;Assumptions!$L$6),"Check date range",IF($E36&gt;IFERROR(VLOOKUP($C36,Assumptions!$A$5:$C$10,2,FALSE),1E+99),"Check duration",IF($O36&gt;IFERROR(VLOOKUP($C36,Assumptions!$A$5:$C$10,3,FALSE),1E+99),"Check capacity",IF($K36&gt;Assumptions!$L$8,"Check cost","Ready for review")))))))))</f>
        <v/>
      </c>
    </row>
    <row r="37">
      <c r="A37" s="14" t="n"/>
      <c r="B37" s="15" t="n"/>
      <c r="C37" s="14" t="n"/>
      <c r="D37" s="16" t="n"/>
      <c r="E37" s="17" t="n"/>
      <c r="F37" s="17" t="n"/>
      <c r="G37" s="17" t="n"/>
      <c r="H37" s="18">
        <f>IF($A37="","",IF(OR($E37="",$F37="",$G37=""),"",IFERROR(SUM($E37:$G37)/60,"")))</f>
        <v/>
      </c>
      <c r="I37" s="16" t="n"/>
      <c r="J37" s="17" t="n"/>
      <c r="K37" s="28" t="n"/>
      <c r="L37" s="14" t="n"/>
      <c r="M37" s="14" t="n"/>
      <c r="N37" s="14" t="n"/>
      <c r="O37" s="17" t="n"/>
      <c r="P37" s="20">
        <f>IF($A37="","",IF(COUNTIF($A$5:$A$104,$A37)&gt;1,"Check duplicate ID",IF(OR($B37="",$C37="",$D37="",$E37="",$F37="",$G37="",$L37="",$M37="",$N37="",$O37=""),"Check required fields",IF(OR(COUNTIF(Assumptions!$A$5:$A$10,$C37)=0,COUNTIF(Assumptions!$E$5:$E$9,$L37)=0,COUNTIF(Assumptions!$G$5:$G$9,$N37)=0,COUNTIF(Assumptions!$I$5:$I$9,$M37)=0),"Check list choice",IF($N37="Canceled","No review needed",IF(OR($B37&lt;Assumptions!$L$5,$B37&gt;Assumptions!$L$6),"Check date range",IF($E37&gt;IFERROR(VLOOKUP($C37,Assumptions!$A$5:$C$10,2,FALSE),1E+99),"Check duration",IF($O37&gt;IFERROR(VLOOKUP($C37,Assumptions!$A$5:$C$10,3,FALSE),1E+99),"Check capacity",IF($K37&gt;Assumptions!$L$8,"Check cost","Ready for review")))))))))</f>
        <v/>
      </c>
    </row>
    <row r="38">
      <c r="A38" s="14" t="n"/>
      <c r="B38" s="15" t="n"/>
      <c r="C38" s="14" t="n"/>
      <c r="D38" s="16" t="n"/>
      <c r="E38" s="17" t="n"/>
      <c r="F38" s="17" t="n"/>
      <c r="G38" s="17" t="n"/>
      <c r="H38" s="21">
        <f>IF($A38="","",IF(OR($E38="",$F38="",$G38=""),"",IFERROR(SUM($E38:$G38)/60,"")))</f>
        <v/>
      </c>
      <c r="I38" s="16" t="n"/>
      <c r="J38" s="17" t="n"/>
      <c r="K38" s="28" t="n"/>
      <c r="L38" s="14" t="n"/>
      <c r="M38" s="14" t="n"/>
      <c r="N38" s="14" t="n"/>
      <c r="O38" s="17" t="n"/>
      <c r="P38" s="22">
        <f>IF($A38="","",IF(COUNTIF($A$5:$A$104,$A38)&gt;1,"Check duplicate ID",IF(OR($B38="",$C38="",$D38="",$E38="",$F38="",$G38="",$L38="",$M38="",$N38="",$O38=""),"Check required fields",IF(OR(COUNTIF(Assumptions!$A$5:$A$10,$C38)=0,COUNTIF(Assumptions!$E$5:$E$9,$L38)=0,COUNTIF(Assumptions!$G$5:$G$9,$N38)=0,COUNTIF(Assumptions!$I$5:$I$9,$M38)=0),"Check list choice",IF($N38="Canceled","No review needed",IF(OR($B38&lt;Assumptions!$L$5,$B38&gt;Assumptions!$L$6),"Check date range",IF($E38&gt;IFERROR(VLOOKUP($C38,Assumptions!$A$5:$C$10,2,FALSE),1E+99),"Check duration",IF($O38&gt;IFERROR(VLOOKUP($C38,Assumptions!$A$5:$C$10,3,FALSE),1E+99),"Check capacity",IF($K38&gt;Assumptions!$L$8,"Check cost","Ready for review")))))))))</f>
        <v/>
      </c>
    </row>
    <row r="39">
      <c r="A39" s="14" t="n"/>
      <c r="B39" s="15" t="n"/>
      <c r="C39" s="14" t="n"/>
      <c r="D39" s="16" t="n"/>
      <c r="E39" s="17" t="n"/>
      <c r="F39" s="17" t="n"/>
      <c r="G39" s="17" t="n"/>
      <c r="H39" s="18">
        <f>IF($A39="","",IF(OR($E39="",$F39="",$G39=""),"",IFERROR(SUM($E39:$G39)/60,"")))</f>
        <v/>
      </c>
      <c r="I39" s="16" t="n"/>
      <c r="J39" s="17" t="n"/>
      <c r="K39" s="28" t="n"/>
      <c r="L39" s="14" t="n"/>
      <c r="M39" s="14" t="n"/>
      <c r="N39" s="14" t="n"/>
      <c r="O39" s="17" t="n"/>
      <c r="P39" s="20">
        <f>IF($A39="","",IF(COUNTIF($A$5:$A$104,$A39)&gt;1,"Check duplicate ID",IF(OR($B39="",$C39="",$D39="",$E39="",$F39="",$G39="",$L39="",$M39="",$N39="",$O39=""),"Check required fields",IF(OR(COUNTIF(Assumptions!$A$5:$A$10,$C39)=0,COUNTIF(Assumptions!$E$5:$E$9,$L39)=0,COUNTIF(Assumptions!$G$5:$G$9,$N39)=0,COUNTIF(Assumptions!$I$5:$I$9,$M39)=0),"Check list choice",IF($N39="Canceled","No review needed",IF(OR($B39&lt;Assumptions!$L$5,$B39&gt;Assumptions!$L$6),"Check date range",IF($E39&gt;IFERROR(VLOOKUP($C39,Assumptions!$A$5:$C$10,2,FALSE),1E+99),"Check duration",IF($O39&gt;IFERROR(VLOOKUP($C39,Assumptions!$A$5:$C$10,3,FALSE),1E+99),"Check capacity",IF($K39&gt;Assumptions!$L$8,"Check cost","Ready for review")))))))))</f>
        <v/>
      </c>
    </row>
    <row r="40">
      <c r="A40" s="14" t="n"/>
      <c r="B40" s="15" t="n"/>
      <c r="C40" s="14" t="n"/>
      <c r="D40" s="16" t="n"/>
      <c r="E40" s="17" t="n"/>
      <c r="F40" s="17" t="n"/>
      <c r="G40" s="17" t="n"/>
      <c r="H40" s="21">
        <f>IF($A40="","",IF(OR($E40="",$F40="",$G40=""),"",IFERROR(SUM($E40:$G40)/60,"")))</f>
        <v/>
      </c>
      <c r="I40" s="16" t="n"/>
      <c r="J40" s="17" t="n"/>
      <c r="K40" s="28" t="n"/>
      <c r="L40" s="14" t="n"/>
      <c r="M40" s="14" t="n"/>
      <c r="N40" s="14" t="n"/>
      <c r="O40" s="17" t="n"/>
      <c r="P40" s="22">
        <f>IF($A40="","",IF(COUNTIF($A$5:$A$104,$A40)&gt;1,"Check duplicate ID",IF(OR($B40="",$C40="",$D40="",$E40="",$F40="",$G40="",$L40="",$M40="",$N40="",$O40=""),"Check required fields",IF(OR(COUNTIF(Assumptions!$A$5:$A$10,$C40)=0,COUNTIF(Assumptions!$E$5:$E$9,$L40)=0,COUNTIF(Assumptions!$G$5:$G$9,$N40)=0,COUNTIF(Assumptions!$I$5:$I$9,$M40)=0),"Check list choice",IF($N40="Canceled","No review needed",IF(OR($B40&lt;Assumptions!$L$5,$B40&gt;Assumptions!$L$6),"Check date range",IF($E40&gt;IFERROR(VLOOKUP($C40,Assumptions!$A$5:$C$10,2,FALSE),1E+99),"Check duration",IF($O40&gt;IFERROR(VLOOKUP($C40,Assumptions!$A$5:$C$10,3,FALSE),1E+99),"Check capacity",IF($K40&gt;Assumptions!$L$8,"Check cost","Ready for review")))))))))</f>
        <v/>
      </c>
    </row>
    <row r="41">
      <c r="A41" s="14" t="n"/>
      <c r="B41" s="15" t="n"/>
      <c r="C41" s="14" t="n"/>
      <c r="D41" s="16" t="n"/>
      <c r="E41" s="17" t="n"/>
      <c r="F41" s="17" t="n"/>
      <c r="G41" s="17" t="n"/>
      <c r="H41" s="18">
        <f>IF($A41="","",IF(OR($E41="",$F41="",$G41=""),"",IFERROR(SUM($E41:$G41)/60,"")))</f>
        <v/>
      </c>
      <c r="I41" s="16" t="n"/>
      <c r="J41" s="17" t="n"/>
      <c r="K41" s="28" t="n"/>
      <c r="L41" s="14" t="n"/>
      <c r="M41" s="14" t="n"/>
      <c r="N41" s="14" t="n"/>
      <c r="O41" s="17" t="n"/>
      <c r="P41" s="20">
        <f>IF($A41="","",IF(COUNTIF($A$5:$A$104,$A41)&gt;1,"Check duplicate ID",IF(OR($B41="",$C41="",$D41="",$E41="",$F41="",$G41="",$L41="",$M41="",$N41="",$O41=""),"Check required fields",IF(OR(COUNTIF(Assumptions!$A$5:$A$10,$C41)=0,COUNTIF(Assumptions!$E$5:$E$9,$L41)=0,COUNTIF(Assumptions!$G$5:$G$9,$N41)=0,COUNTIF(Assumptions!$I$5:$I$9,$M41)=0),"Check list choice",IF($N41="Canceled","No review needed",IF(OR($B41&lt;Assumptions!$L$5,$B41&gt;Assumptions!$L$6),"Check date range",IF($E41&gt;IFERROR(VLOOKUP($C41,Assumptions!$A$5:$C$10,2,FALSE),1E+99),"Check duration",IF($O41&gt;IFERROR(VLOOKUP($C41,Assumptions!$A$5:$C$10,3,FALSE),1E+99),"Check capacity",IF($K41&gt;Assumptions!$L$8,"Check cost","Ready for review")))))))))</f>
        <v/>
      </c>
    </row>
    <row r="42">
      <c r="A42" s="14" t="n"/>
      <c r="B42" s="15" t="n"/>
      <c r="C42" s="14" t="n"/>
      <c r="D42" s="16" t="n"/>
      <c r="E42" s="17" t="n"/>
      <c r="F42" s="17" t="n"/>
      <c r="G42" s="17" t="n"/>
      <c r="H42" s="21">
        <f>IF($A42="","",IF(OR($E42="",$F42="",$G42=""),"",IFERROR(SUM($E42:$G42)/60,"")))</f>
        <v/>
      </c>
      <c r="I42" s="16" t="n"/>
      <c r="J42" s="17" t="n"/>
      <c r="K42" s="28" t="n"/>
      <c r="L42" s="14" t="n"/>
      <c r="M42" s="14" t="n"/>
      <c r="N42" s="14" t="n"/>
      <c r="O42" s="17" t="n"/>
      <c r="P42" s="22">
        <f>IF($A42="","",IF(COUNTIF($A$5:$A$104,$A42)&gt;1,"Check duplicate ID",IF(OR($B42="",$C42="",$D42="",$E42="",$F42="",$G42="",$L42="",$M42="",$N42="",$O42=""),"Check required fields",IF(OR(COUNTIF(Assumptions!$A$5:$A$10,$C42)=0,COUNTIF(Assumptions!$E$5:$E$9,$L42)=0,COUNTIF(Assumptions!$G$5:$G$9,$N42)=0,COUNTIF(Assumptions!$I$5:$I$9,$M42)=0),"Check list choice",IF($N42="Canceled","No review needed",IF(OR($B42&lt;Assumptions!$L$5,$B42&gt;Assumptions!$L$6),"Check date range",IF($E42&gt;IFERROR(VLOOKUP($C42,Assumptions!$A$5:$C$10,2,FALSE),1E+99),"Check duration",IF($O42&gt;IFERROR(VLOOKUP($C42,Assumptions!$A$5:$C$10,3,FALSE),1E+99),"Check capacity",IF($K42&gt;Assumptions!$L$8,"Check cost","Ready for review")))))))))</f>
        <v/>
      </c>
    </row>
    <row r="43">
      <c r="A43" s="14" t="n"/>
      <c r="B43" s="15" t="n"/>
      <c r="C43" s="14" t="n"/>
      <c r="D43" s="16" t="n"/>
      <c r="E43" s="17" t="n"/>
      <c r="F43" s="17" t="n"/>
      <c r="G43" s="17" t="n"/>
      <c r="H43" s="18">
        <f>IF($A43="","",IF(OR($E43="",$F43="",$G43=""),"",IFERROR(SUM($E43:$G43)/60,"")))</f>
        <v/>
      </c>
      <c r="I43" s="16" t="n"/>
      <c r="J43" s="17" t="n"/>
      <c r="K43" s="28" t="n"/>
      <c r="L43" s="14" t="n"/>
      <c r="M43" s="14" t="n"/>
      <c r="N43" s="14" t="n"/>
      <c r="O43" s="17" t="n"/>
      <c r="P43" s="20">
        <f>IF($A43="","",IF(COUNTIF($A$5:$A$104,$A43)&gt;1,"Check duplicate ID",IF(OR($B43="",$C43="",$D43="",$E43="",$F43="",$G43="",$L43="",$M43="",$N43="",$O43=""),"Check required fields",IF(OR(COUNTIF(Assumptions!$A$5:$A$10,$C43)=0,COUNTIF(Assumptions!$E$5:$E$9,$L43)=0,COUNTIF(Assumptions!$G$5:$G$9,$N43)=0,COUNTIF(Assumptions!$I$5:$I$9,$M43)=0),"Check list choice",IF($N43="Canceled","No review needed",IF(OR($B43&lt;Assumptions!$L$5,$B43&gt;Assumptions!$L$6),"Check date range",IF($E43&gt;IFERROR(VLOOKUP($C43,Assumptions!$A$5:$C$10,2,FALSE),1E+99),"Check duration",IF($O43&gt;IFERROR(VLOOKUP($C43,Assumptions!$A$5:$C$10,3,FALSE),1E+99),"Check capacity",IF($K43&gt;Assumptions!$L$8,"Check cost","Ready for review")))))))))</f>
        <v/>
      </c>
    </row>
    <row r="44">
      <c r="A44" s="14" t="n"/>
      <c r="B44" s="15" t="n"/>
      <c r="C44" s="14" t="n"/>
      <c r="D44" s="16" t="n"/>
      <c r="E44" s="17" t="n"/>
      <c r="F44" s="17" t="n"/>
      <c r="G44" s="17" t="n"/>
      <c r="H44" s="21">
        <f>IF($A44="","",IF(OR($E44="",$F44="",$G44=""),"",IFERROR(SUM($E44:$G44)/60,"")))</f>
        <v/>
      </c>
      <c r="I44" s="16" t="n"/>
      <c r="J44" s="17" t="n"/>
      <c r="K44" s="28" t="n"/>
      <c r="L44" s="14" t="n"/>
      <c r="M44" s="14" t="n"/>
      <c r="N44" s="14" t="n"/>
      <c r="O44" s="17" t="n"/>
      <c r="P44" s="22">
        <f>IF($A44="","",IF(COUNTIF($A$5:$A$104,$A44)&gt;1,"Check duplicate ID",IF(OR($B44="",$C44="",$D44="",$E44="",$F44="",$G44="",$L44="",$M44="",$N44="",$O44=""),"Check required fields",IF(OR(COUNTIF(Assumptions!$A$5:$A$10,$C44)=0,COUNTIF(Assumptions!$E$5:$E$9,$L44)=0,COUNTIF(Assumptions!$G$5:$G$9,$N44)=0,COUNTIF(Assumptions!$I$5:$I$9,$M44)=0),"Check list choice",IF($N44="Canceled","No review needed",IF(OR($B44&lt;Assumptions!$L$5,$B44&gt;Assumptions!$L$6),"Check date range",IF($E44&gt;IFERROR(VLOOKUP($C44,Assumptions!$A$5:$C$10,2,FALSE),1E+99),"Check duration",IF($O44&gt;IFERROR(VLOOKUP($C44,Assumptions!$A$5:$C$10,3,FALSE),1E+99),"Check capacity",IF($K44&gt;Assumptions!$L$8,"Check cost","Ready for review")))))))))</f>
        <v/>
      </c>
    </row>
    <row r="45">
      <c r="A45" s="14" t="n"/>
      <c r="B45" s="15" t="n"/>
      <c r="C45" s="14" t="n"/>
      <c r="D45" s="16" t="n"/>
      <c r="E45" s="17" t="n"/>
      <c r="F45" s="17" t="n"/>
      <c r="G45" s="17" t="n"/>
      <c r="H45" s="18">
        <f>IF($A45="","",IF(OR($E45="",$F45="",$G45=""),"",IFERROR(SUM($E45:$G45)/60,"")))</f>
        <v/>
      </c>
      <c r="I45" s="16" t="n"/>
      <c r="J45" s="17" t="n"/>
      <c r="K45" s="28" t="n"/>
      <c r="L45" s="14" t="n"/>
      <c r="M45" s="14" t="n"/>
      <c r="N45" s="14" t="n"/>
      <c r="O45" s="17" t="n"/>
      <c r="P45" s="20">
        <f>IF($A45="","",IF(COUNTIF($A$5:$A$104,$A45)&gt;1,"Check duplicate ID",IF(OR($B45="",$C45="",$D45="",$E45="",$F45="",$G45="",$L45="",$M45="",$N45="",$O45=""),"Check required fields",IF(OR(COUNTIF(Assumptions!$A$5:$A$10,$C45)=0,COUNTIF(Assumptions!$E$5:$E$9,$L45)=0,COUNTIF(Assumptions!$G$5:$G$9,$N45)=0,COUNTIF(Assumptions!$I$5:$I$9,$M45)=0),"Check list choice",IF($N45="Canceled","No review needed",IF(OR($B45&lt;Assumptions!$L$5,$B45&gt;Assumptions!$L$6),"Check date range",IF($E45&gt;IFERROR(VLOOKUP($C45,Assumptions!$A$5:$C$10,2,FALSE),1E+99),"Check duration",IF($O45&gt;IFERROR(VLOOKUP($C45,Assumptions!$A$5:$C$10,3,FALSE),1E+99),"Check capacity",IF($K45&gt;Assumptions!$L$8,"Check cost","Ready for review")))))))))</f>
        <v/>
      </c>
    </row>
    <row r="46">
      <c r="A46" s="14" t="n"/>
      <c r="B46" s="15" t="n"/>
      <c r="C46" s="14" t="n"/>
      <c r="D46" s="16" t="n"/>
      <c r="E46" s="17" t="n"/>
      <c r="F46" s="17" t="n"/>
      <c r="G46" s="17" t="n"/>
      <c r="H46" s="21">
        <f>IF($A46="","",IF(OR($E46="",$F46="",$G46=""),"",IFERROR(SUM($E46:$G46)/60,"")))</f>
        <v/>
      </c>
      <c r="I46" s="16" t="n"/>
      <c r="J46" s="17" t="n"/>
      <c r="K46" s="28" t="n"/>
      <c r="L46" s="14" t="n"/>
      <c r="M46" s="14" t="n"/>
      <c r="N46" s="14" t="n"/>
      <c r="O46" s="17" t="n"/>
      <c r="P46" s="22">
        <f>IF($A46="","",IF(COUNTIF($A$5:$A$104,$A46)&gt;1,"Check duplicate ID",IF(OR($B46="",$C46="",$D46="",$E46="",$F46="",$G46="",$L46="",$M46="",$N46="",$O46=""),"Check required fields",IF(OR(COUNTIF(Assumptions!$A$5:$A$10,$C46)=0,COUNTIF(Assumptions!$E$5:$E$9,$L46)=0,COUNTIF(Assumptions!$G$5:$G$9,$N46)=0,COUNTIF(Assumptions!$I$5:$I$9,$M46)=0),"Check list choice",IF($N46="Canceled","No review needed",IF(OR($B46&lt;Assumptions!$L$5,$B46&gt;Assumptions!$L$6),"Check date range",IF($E46&gt;IFERROR(VLOOKUP($C46,Assumptions!$A$5:$C$10,2,FALSE),1E+99),"Check duration",IF($O46&gt;IFERROR(VLOOKUP($C46,Assumptions!$A$5:$C$10,3,FALSE),1E+99),"Check capacity",IF($K46&gt;Assumptions!$L$8,"Check cost","Ready for review")))))))))</f>
        <v/>
      </c>
    </row>
    <row r="47">
      <c r="A47" s="14" t="n"/>
      <c r="B47" s="15" t="n"/>
      <c r="C47" s="14" t="n"/>
      <c r="D47" s="16" t="n"/>
      <c r="E47" s="17" t="n"/>
      <c r="F47" s="17" t="n"/>
      <c r="G47" s="17" t="n"/>
      <c r="H47" s="18">
        <f>IF($A47="","",IF(OR($E47="",$F47="",$G47=""),"",IFERROR(SUM($E47:$G47)/60,"")))</f>
        <v/>
      </c>
      <c r="I47" s="16" t="n"/>
      <c r="J47" s="17" t="n"/>
      <c r="K47" s="28" t="n"/>
      <c r="L47" s="14" t="n"/>
      <c r="M47" s="14" t="n"/>
      <c r="N47" s="14" t="n"/>
      <c r="O47" s="17" t="n"/>
      <c r="P47" s="20">
        <f>IF($A47="","",IF(COUNTIF($A$5:$A$104,$A47)&gt;1,"Check duplicate ID",IF(OR($B47="",$C47="",$D47="",$E47="",$F47="",$G47="",$L47="",$M47="",$N47="",$O47=""),"Check required fields",IF(OR(COUNTIF(Assumptions!$A$5:$A$10,$C47)=0,COUNTIF(Assumptions!$E$5:$E$9,$L47)=0,COUNTIF(Assumptions!$G$5:$G$9,$N47)=0,COUNTIF(Assumptions!$I$5:$I$9,$M47)=0),"Check list choice",IF($N47="Canceled","No review needed",IF(OR($B47&lt;Assumptions!$L$5,$B47&gt;Assumptions!$L$6),"Check date range",IF($E47&gt;IFERROR(VLOOKUP($C47,Assumptions!$A$5:$C$10,2,FALSE),1E+99),"Check duration",IF($O47&gt;IFERROR(VLOOKUP($C47,Assumptions!$A$5:$C$10,3,FALSE),1E+99),"Check capacity",IF($K47&gt;Assumptions!$L$8,"Check cost","Ready for review")))))))))</f>
        <v/>
      </c>
    </row>
    <row r="48">
      <c r="A48" s="14" t="n"/>
      <c r="B48" s="15" t="n"/>
      <c r="C48" s="14" t="n"/>
      <c r="D48" s="16" t="n"/>
      <c r="E48" s="17" t="n"/>
      <c r="F48" s="17" t="n"/>
      <c r="G48" s="17" t="n"/>
      <c r="H48" s="21">
        <f>IF($A48="","",IF(OR($E48="",$F48="",$G48=""),"",IFERROR(SUM($E48:$G48)/60,"")))</f>
        <v/>
      </c>
      <c r="I48" s="16" t="n"/>
      <c r="J48" s="17" t="n"/>
      <c r="K48" s="28" t="n"/>
      <c r="L48" s="14" t="n"/>
      <c r="M48" s="14" t="n"/>
      <c r="N48" s="14" t="n"/>
      <c r="O48" s="17" t="n"/>
      <c r="P48" s="22">
        <f>IF($A48="","",IF(COUNTIF($A$5:$A$104,$A48)&gt;1,"Check duplicate ID",IF(OR($B48="",$C48="",$D48="",$E48="",$F48="",$G48="",$L48="",$M48="",$N48="",$O48=""),"Check required fields",IF(OR(COUNTIF(Assumptions!$A$5:$A$10,$C48)=0,COUNTIF(Assumptions!$E$5:$E$9,$L48)=0,COUNTIF(Assumptions!$G$5:$G$9,$N48)=0,COUNTIF(Assumptions!$I$5:$I$9,$M48)=0),"Check list choice",IF($N48="Canceled","No review needed",IF(OR($B48&lt;Assumptions!$L$5,$B48&gt;Assumptions!$L$6),"Check date range",IF($E48&gt;IFERROR(VLOOKUP($C48,Assumptions!$A$5:$C$10,2,FALSE),1E+99),"Check duration",IF($O48&gt;IFERROR(VLOOKUP($C48,Assumptions!$A$5:$C$10,3,FALSE),1E+99),"Check capacity",IF($K48&gt;Assumptions!$L$8,"Check cost","Ready for review")))))))))</f>
        <v/>
      </c>
    </row>
    <row r="49">
      <c r="A49" s="14" t="n"/>
      <c r="B49" s="15" t="n"/>
      <c r="C49" s="14" t="n"/>
      <c r="D49" s="16" t="n"/>
      <c r="E49" s="17" t="n"/>
      <c r="F49" s="17" t="n"/>
      <c r="G49" s="17" t="n"/>
      <c r="H49" s="18">
        <f>IF($A49="","",IF(OR($E49="",$F49="",$G49=""),"",IFERROR(SUM($E49:$G49)/60,"")))</f>
        <v/>
      </c>
      <c r="I49" s="16" t="n"/>
      <c r="J49" s="17" t="n"/>
      <c r="K49" s="28" t="n"/>
      <c r="L49" s="14" t="n"/>
      <c r="M49" s="14" t="n"/>
      <c r="N49" s="14" t="n"/>
      <c r="O49" s="17" t="n"/>
      <c r="P49" s="20">
        <f>IF($A49="","",IF(COUNTIF($A$5:$A$104,$A49)&gt;1,"Check duplicate ID",IF(OR($B49="",$C49="",$D49="",$E49="",$F49="",$G49="",$L49="",$M49="",$N49="",$O49=""),"Check required fields",IF(OR(COUNTIF(Assumptions!$A$5:$A$10,$C49)=0,COUNTIF(Assumptions!$E$5:$E$9,$L49)=0,COUNTIF(Assumptions!$G$5:$G$9,$N49)=0,COUNTIF(Assumptions!$I$5:$I$9,$M49)=0),"Check list choice",IF($N49="Canceled","No review needed",IF(OR($B49&lt;Assumptions!$L$5,$B49&gt;Assumptions!$L$6),"Check date range",IF($E49&gt;IFERROR(VLOOKUP($C49,Assumptions!$A$5:$C$10,2,FALSE),1E+99),"Check duration",IF($O49&gt;IFERROR(VLOOKUP($C49,Assumptions!$A$5:$C$10,3,FALSE),1E+99),"Check capacity",IF($K49&gt;Assumptions!$L$8,"Check cost","Ready for review")))))))))</f>
        <v/>
      </c>
    </row>
    <row r="50">
      <c r="A50" s="14" t="n"/>
      <c r="B50" s="15" t="n"/>
      <c r="C50" s="14" t="n"/>
      <c r="D50" s="16" t="n"/>
      <c r="E50" s="17" t="n"/>
      <c r="F50" s="17" t="n"/>
      <c r="G50" s="17" t="n"/>
      <c r="H50" s="21">
        <f>IF($A50="","",IF(OR($E50="",$F50="",$G50=""),"",IFERROR(SUM($E50:$G50)/60,"")))</f>
        <v/>
      </c>
      <c r="I50" s="16" t="n"/>
      <c r="J50" s="17" t="n"/>
      <c r="K50" s="28" t="n"/>
      <c r="L50" s="14" t="n"/>
      <c r="M50" s="14" t="n"/>
      <c r="N50" s="14" t="n"/>
      <c r="O50" s="17" t="n"/>
      <c r="P50" s="22">
        <f>IF($A50="","",IF(COUNTIF($A$5:$A$104,$A50)&gt;1,"Check duplicate ID",IF(OR($B50="",$C50="",$D50="",$E50="",$F50="",$G50="",$L50="",$M50="",$N50="",$O50=""),"Check required fields",IF(OR(COUNTIF(Assumptions!$A$5:$A$10,$C50)=0,COUNTIF(Assumptions!$E$5:$E$9,$L50)=0,COUNTIF(Assumptions!$G$5:$G$9,$N50)=0,COUNTIF(Assumptions!$I$5:$I$9,$M50)=0),"Check list choice",IF($N50="Canceled","No review needed",IF(OR($B50&lt;Assumptions!$L$5,$B50&gt;Assumptions!$L$6),"Check date range",IF($E50&gt;IFERROR(VLOOKUP($C50,Assumptions!$A$5:$C$10,2,FALSE),1E+99),"Check duration",IF($O50&gt;IFERROR(VLOOKUP($C50,Assumptions!$A$5:$C$10,3,FALSE),1E+99),"Check capacity",IF($K50&gt;Assumptions!$L$8,"Check cost","Ready for review")))))))))</f>
        <v/>
      </c>
    </row>
    <row r="51">
      <c r="A51" s="14" t="n"/>
      <c r="B51" s="15" t="n"/>
      <c r="C51" s="14" t="n"/>
      <c r="D51" s="16" t="n"/>
      <c r="E51" s="17" t="n"/>
      <c r="F51" s="17" t="n"/>
      <c r="G51" s="17" t="n"/>
      <c r="H51" s="18">
        <f>IF($A51="","",IF(OR($E51="",$F51="",$G51=""),"",IFERROR(SUM($E51:$G51)/60,"")))</f>
        <v/>
      </c>
      <c r="I51" s="16" t="n"/>
      <c r="J51" s="17" t="n"/>
      <c r="K51" s="28" t="n"/>
      <c r="L51" s="14" t="n"/>
      <c r="M51" s="14" t="n"/>
      <c r="N51" s="14" t="n"/>
      <c r="O51" s="17" t="n"/>
      <c r="P51" s="20">
        <f>IF($A51="","",IF(COUNTIF($A$5:$A$104,$A51)&gt;1,"Check duplicate ID",IF(OR($B51="",$C51="",$D51="",$E51="",$F51="",$G51="",$L51="",$M51="",$N51="",$O51=""),"Check required fields",IF(OR(COUNTIF(Assumptions!$A$5:$A$10,$C51)=0,COUNTIF(Assumptions!$E$5:$E$9,$L51)=0,COUNTIF(Assumptions!$G$5:$G$9,$N51)=0,COUNTIF(Assumptions!$I$5:$I$9,$M51)=0),"Check list choice",IF($N51="Canceled","No review needed",IF(OR($B51&lt;Assumptions!$L$5,$B51&gt;Assumptions!$L$6),"Check date range",IF($E51&gt;IFERROR(VLOOKUP($C51,Assumptions!$A$5:$C$10,2,FALSE),1E+99),"Check duration",IF($O51&gt;IFERROR(VLOOKUP($C51,Assumptions!$A$5:$C$10,3,FALSE),1E+99),"Check capacity",IF($K51&gt;Assumptions!$L$8,"Check cost","Ready for review")))))))))</f>
        <v/>
      </c>
    </row>
    <row r="52">
      <c r="A52" s="14" t="n"/>
      <c r="B52" s="15" t="n"/>
      <c r="C52" s="14" t="n"/>
      <c r="D52" s="16" t="n"/>
      <c r="E52" s="17" t="n"/>
      <c r="F52" s="17" t="n"/>
      <c r="G52" s="17" t="n"/>
      <c r="H52" s="21">
        <f>IF($A52="","",IF(OR($E52="",$F52="",$G52=""),"",IFERROR(SUM($E52:$G52)/60,"")))</f>
        <v/>
      </c>
      <c r="I52" s="16" t="n"/>
      <c r="J52" s="17" t="n"/>
      <c r="K52" s="28" t="n"/>
      <c r="L52" s="14" t="n"/>
      <c r="M52" s="14" t="n"/>
      <c r="N52" s="14" t="n"/>
      <c r="O52" s="17" t="n"/>
      <c r="P52" s="22">
        <f>IF($A52="","",IF(COUNTIF($A$5:$A$104,$A52)&gt;1,"Check duplicate ID",IF(OR($B52="",$C52="",$D52="",$E52="",$F52="",$G52="",$L52="",$M52="",$N52="",$O52=""),"Check required fields",IF(OR(COUNTIF(Assumptions!$A$5:$A$10,$C52)=0,COUNTIF(Assumptions!$E$5:$E$9,$L52)=0,COUNTIF(Assumptions!$G$5:$G$9,$N52)=0,COUNTIF(Assumptions!$I$5:$I$9,$M52)=0),"Check list choice",IF($N52="Canceled","No review needed",IF(OR($B52&lt;Assumptions!$L$5,$B52&gt;Assumptions!$L$6),"Check date range",IF($E52&gt;IFERROR(VLOOKUP($C52,Assumptions!$A$5:$C$10,2,FALSE),1E+99),"Check duration",IF($O52&gt;IFERROR(VLOOKUP($C52,Assumptions!$A$5:$C$10,3,FALSE),1E+99),"Check capacity",IF($K52&gt;Assumptions!$L$8,"Check cost","Ready for review")))))))))</f>
        <v/>
      </c>
    </row>
    <row r="53">
      <c r="A53" s="14" t="n"/>
      <c r="B53" s="15" t="n"/>
      <c r="C53" s="14" t="n"/>
      <c r="D53" s="16" t="n"/>
      <c r="E53" s="17" t="n"/>
      <c r="F53" s="17" t="n"/>
      <c r="G53" s="17" t="n"/>
      <c r="H53" s="18">
        <f>IF($A53="","",IF(OR($E53="",$F53="",$G53=""),"",IFERROR(SUM($E53:$G53)/60,"")))</f>
        <v/>
      </c>
      <c r="I53" s="16" t="n"/>
      <c r="J53" s="17" t="n"/>
      <c r="K53" s="28" t="n"/>
      <c r="L53" s="14" t="n"/>
      <c r="M53" s="14" t="n"/>
      <c r="N53" s="14" t="n"/>
      <c r="O53" s="17" t="n"/>
      <c r="P53" s="20">
        <f>IF($A53="","",IF(COUNTIF($A$5:$A$104,$A53)&gt;1,"Check duplicate ID",IF(OR($B53="",$C53="",$D53="",$E53="",$F53="",$G53="",$L53="",$M53="",$N53="",$O53=""),"Check required fields",IF(OR(COUNTIF(Assumptions!$A$5:$A$10,$C53)=0,COUNTIF(Assumptions!$E$5:$E$9,$L53)=0,COUNTIF(Assumptions!$G$5:$G$9,$N53)=0,COUNTIF(Assumptions!$I$5:$I$9,$M53)=0),"Check list choice",IF($N53="Canceled","No review needed",IF(OR($B53&lt;Assumptions!$L$5,$B53&gt;Assumptions!$L$6),"Check date range",IF($E53&gt;IFERROR(VLOOKUP($C53,Assumptions!$A$5:$C$10,2,FALSE),1E+99),"Check duration",IF($O53&gt;IFERROR(VLOOKUP($C53,Assumptions!$A$5:$C$10,3,FALSE),1E+99),"Check capacity",IF($K53&gt;Assumptions!$L$8,"Check cost","Ready for review")))))))))</f>
        <v/>
      </c>
    </row>
    <row r="54">
      <c r="A54" s="14" t="n"/>
      <c r="B54" s="15" t="n"/>
      <c r="C54" s="14" t="n"/>
      <c r="D54" s="16" t="n"/>
      <c r="E54" s="17" t="n"/>
      <c r="F54" s="17" t="n"/>
      <c r="G54" s="17" t="n"/>
      <c r="H54" s="21">
        <f>IF($A54="","",IF(OR($E54="",$F54="",$G54=""),"",IFERROR(SUM($E54:$G54)/60,"")))</f>
        <v/>
      </c>
      <c r="I54" s="16" t="n"/>
      <c r="J54" s="17" t="n"/>
      <c r="K54" s="28" t="n"/>
      <c r="L54" s="14" t="n"/>
      <c r="M54" s="14" t="n"/>
      <c r="N54" s="14" t="n"/>
      <c r="O54" s="17" t="n"/>
      <c r="P54" s="22">
        <f>IF($A54="","",IF(COUNTIF($A$5:$A$104,$A54)&gt;1,"Check duplicate ID",IF(OR($B54="",$C54="",$D54="",$E54="",$F54="",$G54="",$L54="",$M54="",$N54="",$O54=""),"Check required fields",IF(OR(COUNTIF(Assumptions!$A$5:$A$10,$C54)=0,COUNTIF(Assumptions!$E$5:$E$9,$L54)=0,COUNTIF(Assumptions!$G$5:$G$9,$N54)=0,COUNTIF(Assumptions!$I$5:$I$9,$M54)=0),"Check list choice",IF($N54="Canceled","No review needed",IF(OR($B54&lt;Assumptions!$L$5,$B54&gt;Assumptions!$L$6),"Check date range",IF($E54&gt;IFERROR(VLOOKUP($C54,Assumptions!$A$5:$C$10,2,FALSE),1E+99),"Check duration",IF($O54&gt;IFERROR(VLOOKUP($C54,Assumptions!$A$5:$C$10,3,FALSE),1E+99),"Check capacity",IF($K54&gt;Assumptions!$L$8,"Check cost","Ready for review")))))))))</f>
        <v/>
      </c>
    </row>
    <row r="55">
      <c r="A55" s="14" t="n"/>
      <c r="B55" s="15" t="n"/>
      <c r="C55" s="14" t="n"/>
      <c r="D55" s="16" t="n"/>
      <c r="E55" s="17" t="n"/>
      <c r="F55" s="17" t="n"/>
      <c r="G55" s="17" t="n"/>
      <c r="H55" s="18">
        <f>IF($A55="","",IF(OR($E55="",$F55="",$G55=""),"",IFERROR(SUM($E55:$G55)/60,"")))</f>
        <v/>
      </c>
      <c r="I55" s="16" t="n"/>
      <c r="J55" s="17" t="n"/>
      <c r="K55" s="28" t="n"/>
      <c r="L55" s="14" t="n"/>
      <c r="M55" s="14" t="n"/>
      <c r="N55" s="14" t="n"/>
      <c r="O55" s="17" t="n"/>
      <c r="P55" s="20">
        <f>IF($A55="","",IF(COUNTIF($A$5:$A$104,$A55)&gt;1,"Check duplicate ID",IF(OR($B55="",$C55="",$D55="",$E55="",$F55="",$G55="",$L55="",$M55="",$N55="",$O55=""),"Check required fields",IF(OR(COUNTIF(Assumptions!$A$5:$A$10,$C55)=0,COUNTIF(Assumptions!$E$5:$E$9,$L55)=0,COUNTIF(Assumptions!$G$5:$G$9,$N55)=0,COUNTIF(Assumptions!$I$5:$I$9,$M55)=0),"Check list choice",IF($N55="Canceled","No review needed",IF(OR($B55&lt;Assumptions!$L$5,$B55&gt;Assumptions!$L$6),"Check date range",IF($E55&gt;IFERROR(VLOOKUP($C55,Assumptions!$A$5:$C$10,2,FALSE),1E+99),"Check duration",IF($O55&gt;IFERROR(VLOOKUP($C55,Assumptions!$A$5:$C$10,3,FALSE),1E+99),"Check capacity",IF($K55&gt;Assumptions!$L$8,"Check cost","Ready for review")))))))))</f>
        <v/>
      </c>
    </row>
    <row r="56">
      <c r="A56" s="14" t="n"/>
      <c r="B56" s="15" t="n"/>
      <c r="C56" s="14" t="n"/>
      <c r="D56" s="16" t="n"/>
      <c r="E56" s="17" t="n"/>
      <c r="F56" s="17" t="n"/>
      <c r="G56" s="17" t="n"/>
      <c r="H56" s="21">
        <f>IF($A56="","",IF(OR($E56="",$F56="",$G56=""),"",IFERROR(SUM($E56:$G56)/60,"")))</f>
        <v/>
      </c>
      <c r="I56" s="16" t="n"/>
      <c r="J56" s="17" t="n"/>
      <c r="K56" s="28" t="n"/>
      <c r="L56" s="14" t="n"/>
      <c r="M56" s="14" t="n"/>
      <c r="N56" s="14" t="n"/>
      <c r="O56" s="17" t="n"/>
      <c r="P56" s="22">
        <f>IF($A56="","",IF(COUNTIF($A$5:$A$104,$A56)&gt;1,"Check duplicate ID",IF(OR($B56="",$C56="",$D56="",$E56="",$F56="",$G56="",$L56="",$M56="",$N56="",$O56=""),"Check required fields",IF(OR(COUNTIF(Assumptions!$A$5:$A$10,$C56)=0,COUNTIF(Assumptions!$E$5:$E$9,$L56)=0,COUNTIF(Assumptions!$G$5:$G$9,$N56)=0,COUNTIF(Assumptions!$I$5:$I$9,$M56)=0),"Check list choice",IF($N56="Canceled","No review needed",IF(OR($B56&lt;Assumptions!$L$5,$B56&gt;Assumptions!$L$6),"Check date range",IF($E56&gt;IFERROR(VLOOKUP($C56,Assumptions!$A$5:$C$10,2,FALSE),1E+99),"Check duration",IF($O56&gt;IFERROR(VLOOKUP($C56,Assumptions!$A$5:$C$10,3,FALSE),1E+99),"Check capacity",IF($K56&gt;Assumptions!$L$8,"Check cost","Ready for review")))))))))</f>
        <v/>
      </c>
    </row>
    <row r="57">
      <c r="A57" s="14" t="n"/>
      <c r="B57" s="15" t="n"/>
      <c r="C57" s="14" t="n"/>
      <c r="D57" s="16" t="n"/>
      <c r="E57" s="17" t="n"/>
      <c r="F57" s="17" t="n"/>
      <c r="G57" s="17" t="n"/>
      <c r="H57" s="18">
        <f>IF($A57="","",IF(OR($E57="",$F57="",$G57=""),"",IFERROR(SUM($E57:$G57)/60,"")))</f>
        <v/>
      </c>
      <c r="I57" s="16" t="n"/>
      <c r="J57" s="17" t="n"/>
      <c r="K57" s="28" t="n"/>
      <c r="L57" s="14" t="n"/>
      <c r="M57" s="14" t="n"/>
      <c r="N57" s="14" t="n"/>
      <c r="O57" s="17" t="n"/>
      <c r="P57" s="20">
        <f>IF($A57="","",IF(COUNTIF($A$5:$A$104,$A57)&gt;1,"Check duplicate ID",IF(OR($B57="",$C57="",$D57="",$E57="",$F57="",$G57="",$L57="",$M57="",$N57="",$O57=""),"Check required fields",IF(OR(COUNTIF(Assumptions!$A$5:$A$10,$C57)=0,COUNTIF(Assumptions!$E$5:$E$9,$L57)=0,COUNTIF(Assumptions!$G$5:$G$9,$N57)=0,COUNTIF(Assumptions!$I$5:$I$9,$M57)=0),"Check list choice",IF($N57="Canceled","No review needed",IF(OR($B57&lt;Assumptions!$L$5,$B57&gt;Assumptions!$L$6),"Check date range",IF($E57&gt;IFERROR(VLOOKUP($C57,Assumptions!$A$5:$C$10,2,FALSE),1E+99),"Check duration",IF($O57&gt;IFERROR(VLOOKUP($C57,Assumptions!$A$5:$C$10,3,FALSE),1E+99),"Check capacity",IF($K57&gt;Assumptions!$L$8,"Check cost","Ready for review")))))))))</f>
        <v/>
      </c>
    </row>
    <row r="58">
      <c r="A58" s="14" t="n"/>
      <c r="B58" s="15" t="n"/>
      <c r="C58" s="14" t="n"/>
      <c r="D58" s="16" t="n"/>
      <c r="E58" s="17" t="n"/>
      <c r="F58" s="17" t="n"/>
      <c r="G58" s="17" t="n"/>
      <c r="H58" s="21">
        <f>IF($A58="","",IF(OR($E58="",$F58="",$G58=""),"",IFERROR(SUM($E58:$G58)/60,"")))</f>
        <v/>
      </c>
      <c r="I58" s="16" t="n"/>
      <c r="J58" s="17" t="n"/>
      <c r="K58" s="28" t="n"/>
      <c r="L58" s="14" t="n"/>
      <c r="M58" s="14" t="n"/>
      <c r="N58" s="14" t="n"/>
      <c r="O58" s="17" t="n"/>
      <c r="P58" s="22">
        <f>IF($A58="","",IF(COUNTIF($A$5:$A$104,$A58)&gt;1,"Check duplicate ID",IF(OR($B58="",$C58="",$D58="",$E58="",$F58="",$G58="",$L58="",$M58="",$N58="",$O58=""),"Check required fields",IF(OR(COUNTIF(Assumptions!$A$5:$A$10,$C58)=0,COUNTIF(Assumptions!$E$5:$E$9,$L58)=0,COUNTIF(Assumptions!$G$5:$G$9,$N58)=0,COUNTIF(Assumptions!$I$5:$I$9,$M58)=0),"Check list choice",IF($N58="Canceled","No review needed",IF(OR($B58&lt;Assumptions!$L$5,$B58&gt;Assumptions!$L$6),"Check date range",IF($E58&gt;IFERROR(VLOOKUP($C58,Assumptions!$A$5:$C$10,2,FALSE),1E+99),"Check duration",IF($O58&gt;IFERROR(VLOOKUP($C58,Assumptions!$A$5:$C$10,3,FALSE),1E+99),"Check capacity",IF($K58&gt;Assumptions!$L$8,"Check cost","Ready for review")))))))))</f>
        <v/>
      </c>
    </row>
    <row r="59">
      <c r="A59" s="14" t="n"/>
      <c r="B59" s="15" t="n"/>
      <c r="C59" s="14" t="n"/>
      <c r="D59" s="16" t="n"/>
      <c r="E59" s="17" t="n"/>
      <c r="F59" s="17" t="n"/>
      <c r="G59" s="17" t="n"/>
      <c r="H59" s="18">
        <f>IF($A59="","",IF(OR($E59="",$F59="",$G59=""),"",IFERROR(SUM($E59:$G59)/60,"")))</f>
        <v/>
      </c>
      <c r="I59" s="16" t="n"/>
      <c r="J59" s="17" t="n"/>
      <c r="K59" s="28" t="n"/>
      <c r="L59" s="14" t="n"/>
      <c r="M59" s="14" t="n"/>
      <c r="N59" s="14" t="n"/>
      <c r="O59" s="17" t="n"/>
      <c r="P59" s="20">
        <f>IF($A59="","",IF(COUNTIF($A$5:$A$104,$A59)&gt;1,"Check duplicate ID",IF(OR($B59="",$C59="",$D59="",$E59="",$F59="",$G59="",$L59="",$M59="",$N59="",$O59=""),"Check required fields",IF(OR(COUNTIF(Assumptions!$A$5:$A$10,$C59)=0,COUNTIF(Assumptions!$E$5:$E$9,$L59)=0,COUNTIF(Assumptions!$G$5:$G$9,$N59)=0,COUNTIF(Assumptions!$I$5:$I$9,$M59)=0),"Check list choice",IF($N59="Canceled","No review needed",IF(OR($B59&lt;Assumptions!$L$5,$B59&gt;Assumptions!$L$6),"Check date range",IF($E59&gt;IFERROR(VLOOKUP($C59,Assumptions!$A$5:$C$10,2,FALSE),1E+99),"Check duration",IF($O59&gt;IFERROR(VLOOKUP($C59,Assumptions!$A$5:$C$10,3,FALSE),1E+99),"Check capacity",IF($K59&gt;Assumptions!$L$8,"Check cost","Ready for review")))))))))</f>
        <v/>
      </c>
    </row>
    <row r="60">
      <c r="A60" s="14" t="n"/>
      <c r="B60" s="15" t="n"/>
      <c r="C60" s="14" t="n"/>
      <c r="D60" s="16" t="n"/>
      <c r="E60" s="17" t="n"/>
      <c r="F60" s="17" t="n"/>
      <c r="G60" s="17" t="n"/>
      <c r="H60" s="21">
        <f>IF($A60="","",IF(OR($E60="",$F60="",$G60=""),"",IFERROR(SUM($E60:$G60)/60,"")))</f>
        <v/>
      </c>
      <c r="I60" s="16" t="n"/>
      <c r="J60" s="17" t="n"/>
      <c r="K60" s="28" t="n"/>
      <c r="L60" s="14" t="n"/>
      <c r="M60" s="14" t="n"/>
      <c r="N60" s="14" t="n"/>
      <c r="O60" s="17" t="n"/>
      <c r="P60" s="22">
        <f>IF($A60="","",IF(COUNTIF($A$5:$A$104,$A60)&gt;1,"Check duplicate ID",IF(OR($B60="",$C60="",$D60="",$E60="",$F60="",$G60="",$L60="",$M60="",$N60="",$O60=""),"Check required fields",IF(OR(COUNTIF(Assumptions!$A$5:$A$10,$C60)=0,COUNTIF(Assumptions!$E$5:$E$9,$L60)=0,COUNTIF(Assumptions!$G$5:$G$9,$N60)=0,COUNTIF(Assumptions!$I$5:$I$9,$M60)=0),"Check list choice",IF($N60="Canceled","No review needed",IF(OR($B60&lt;Assumptions!$L$5,$B60&gt;Assumptions!$L$6),"Check date range",IF($E60&gt;IFERROR(VLOOKUP($C60,Assumptions!$A$5:$C$10,2,FALSE),1E+99),"Check duration",IF($O60&gt;IFERROR(VLOOKUP($C60,Assumptions!$A$5:$C$10,3,FALSE),1E+99),"Check capacity",IF($K60&gt;Assumptions!$L$8,"Check cost","Ready for review")))))))))</f>
        <v/>
      </c>
    </row>
    <row r="61">
      <c r="A61" s="14" t="n"/>
      <c r="B61" s="15" t="n"/>
      <c r="C61" s="14" t="n"/>
      <c r="D61" s="16" t="n"/>
      <c r="E61" s="17" t="n"/>
      <c r="F61" s="17" t="n"/>
      <c r="G61" s="17" t="n"/>
      <c r="H61" s="18">
        <f>IF($A61="","",IF(OR($E61="",$F61="",$G61=""),"",IFERROR(SUM($E61:$G61)/60,"")))</f>
        <v/>
      </c>
      <c r="I61" s="16" t="n"/>
      <c r="J61" s="17" t="n"/>
      <c r="K61" s="28" t="n"/>
      <c r="L61" s="14" t="n"/>
      <c r="M61" s="14" t="n"/>
      <c r="N61" s="14" t="n"/>
      <c r="O61" s="17" t="n"/>
      <c r="P61" s="20">
        <f>IF($A61="","",IF(COUNTIF($A$5:$A$104,$A61)&gt;1,"Check duplicate ID",IF(OR($B61="",$C61="",$D61="",$E61="",$F61="",$G61="",$L61="",$M61="",$N61="",$O61=""),"Check required fields",IF(OR(COUNTIF(Assumptions!$A$5:$A$10,$C61)=0,COUNTIF(Assumptions!$E$5:$E$9,$L61)=0,COUNTIF(Assumptions!$G$5:$G$9,$N61)=0,COUNTIF(Assumptions!$I$5:$I$9,$M61)=0),"Check list choice",IF($N61="Canceled","No review needed",IF(OR($B61&lt;Assumptions!$L$5,$B61&gt;Assumptions!$L$6),"Check date range",IF($E61&gt;IFERROR(VLOOKUP($C61,Assumptions!$A$5:$C$10,2,FALSE),1E+99),"Check duration",IF($O61&gt;IFERROR(VLOOKUP($C61,Assumptions!$A$5:$C$10,3,FALSE),1E+99),"Check capacity",IF($K61&gt;Assumptions!$L$8,"Check cost","Ready for review")))))))))</f>
        <v/>
      </c>
    </row>
    <row r="62">
      <c r="A62" s="14" t="n"/>
      <c r="B62" s="15" t="n"/>
      <c r="C62" s="14" t="n"/>
      <c r="D62" s="16" t="n"/>
      <c r="E62" s="17" t="n"/>
      <c r="F62" s="17" t="n"/>
      <c r="G62" s="17" t="n"/>
      <c r="H62" s="21">
        <f>IF($A62="","",IF(OR($E62="",$F62="",$G62=""),"",IFERROR(SUM($E62:$G62)/60,"")))</f>
        <v/>
      </c>
      <c r="I62" s="16" t="n"/>
      <c r="J62" s="17" t="n"/>
      <c r="K62" s="28" t="n"/>
      <c r="L62" s="14" t="n"/>
      <c r="M62" s="14" t="n"/>
      <c r="N62" s="14" t="n"/>
      <c r="O62" s="17" t="n"/>
      <c r="P62" s="22">
        <f>IF($A62="","",IF(COUNTIF($A$5:$A$104,$A62)&gt;1,"Check duplicate ID",IF(OR($B62="",$C62="",$D62="",$E62="",$F62="",$G62="",$L62="",$M62="",$N62="",$O62=""),"Check required fields",IF(OR(COUNTIF(Assumptions!$A$5:$A$10,$C62)=0,COUNTIF(Assumptions!$E$5:$E$9,$L62)=0,COUNTIF(Assumptions!$G$5:$G$9,$N62)=0,COUNTIF(Assumptions!$I$5:$I$9,$M62)=0),"Check list choice",IF($N62="Canceled","No review needed",IF(OR($B62&lt;Assumptions!$L$5,$B62&gt;Assumptions!$L$6),"Check date range",IF($E62&gt;IFERROR(VLOOKUP($C62,Assumptions!$A$5:$C$10,2,FALSE),1E+99),"Check duration",IF($O62&gt;IFERROR(VLOOKUP($C62,Assumptions!$A$5:$C$10,3,FALSE),1E+99),"Check capacity",IF($K62&gt;Assumptions!$L$8,"Check cost","Ready for review")))))))))</f>
        <v/>
      </c>
    </row>
    <row r="63">
      <c r="A63" s="14" t="n"/>
      <c r="B63" s="15" t="n"/>
      <c r="C63" s="14" t="n"/>
      <c r="D63" s="16" t="n"/>
      <c r="E63" s="17" t="n"/>
      <c r="F63" s="17" t="n"/>
      <c r="G63" s="17" t="n"/>
      <c r="H63" s="18">
        <f>IF($A63="","",IF(OR($E63="",$F63="",$G63=""),"",IFERROR(SUM($E63:$G63)/60,"")))</f>
        <v/>
      </c>
      <c r="I63" s="16" t="n"/>
      <c r="J63" s="17" t="n"/>
      <c r="K63" s="28" t="n"/>
      <c r="L63" s="14" t="n"/>
      <c r="M63" s="14" t="n"/>
      <c r="N63" s="14" t="n"/>
      <c r="O63" s="17" t="n"/>
      <c r="P63" s="20">
        <f>IF($A63="","",IF(COUNTIF($A$5:$A$104,$A63)&gt;1,"Check duplicate ID",IF(OR($B63="",$C63="",$D63="",$E63="",$F63="",$G63="",$L63="",$M63="",$N63="",$O63=""),"Check required fields",IF(OR(COUNTIF(Assumptions!$A$5:$A$10,$C63)=0,COUNTIF(Assumptions!$E$5:$E$9,$L63)=0,COUNTIF(Assumptions!$G$5:$G$9,$N63)=0,COUNTIF(Assumptions!$I$5:$I$9,$M63)=0),"Check list choice",IF($N63="Canceled","No review needed",IF(OR($B63&lt;Assumptions!$L$5,$B63&gt;Assumptions!$L$6),"Check date range",IF($E63&gt;IFERROR(VLOOKUP($C63,Assumptions!$A$5:$C$10,2,FALSE),1E+99),"Check duration",IF($O63&gt;IFERROR(VLOOKUP($C63,Assumptions!$A$5:$C$10,3,FALSE),1E+99),"Check capacity",IF($K63&gt;Assumptions!$L$8,"Check cost","Ready for review")))))))))</f>
        <v/>
      </c>
    </row>
    <row r="64">
      <c r="A64" s="14" t="n"/>
      <c r="B64" s="15" t="n"/>
      <c r="C64" s="14" t="n"/>
      <c r="D64" s="16" t="n"/>
      <c r="E64" s="17" t="n"/>
      <c r="F64" s="17" t="n"/>
      <c r="G64" s="17" t="n"/>
      <c r="H64" s="21">
        <f>IF($A64="","",IF(OR($E64="",$F64="",$G64=""),"",IFERROR(SUM($E64:$G64)/60,"")))</f>
        <v/>
      </c>
      <c r="I64" s="16" t="n"/>
      <c r="J64" s="17" t="n"/>
      <c r="K64" s="28" t="n"/>
      <c r="L64" s="14" t="n"/>
      <c r="M64" s="14" t="n"/>
      <c r="N64" s="14" t="n"/>
      <c r="O64" s="17" t="n"/>
      <c r="P64" s="22">
        <f>IF($A64="","",IF(COUNTIF($A$5:$A$104,$A64)&gt;1,"Check duplicate ID",IF(OR($B64="",$C64="",$D64="",$E64="",$F64="",$G64="",$L64="",$M64="",$N64="",$O64=""),"Check required fields",IF(OR(COUNTIF(Assumptions!$A$5:$A$10,$C64)=0,COUNTIF(Assumptions!$E$5:$E$9,$L64)=0,COUNTIF(Assumptions!$G$5:$G$9,$N64)=0,COUNTIF(Assumptions!$I$5:$I$9,$M64)=0),"Check list choice",IF($N64="Canceled","No review needed",IF(OR($B64&lt;Assumptions!$L$5,$B64&gt;Assumptions!$L$6),"Check date range",IF($E64&gt;IFERROR(VLOOKUP($C64,Assumptions!$A$5:$C$10,2,FALSE),1E+99),"Check duration",IF($O64&gt;IFERROR(VLOOKUP($C64,Assumptions!$A$5:$C$10,3,FALSE),1E+99),"Check capacity",IF($K64&gt;Assumptions!$L$8,"Check cost","Ready for review")))))))))</f>
        <v/>
      </c>
    </row>
    <row r="65">
      <c r="A65" s="14" t="n"/>
      <c r="B65" s="15" t="n"/>
      <c r="C65" s="14" t="n"/>
      <c r="D65" s="16" t="n"/>
      <c r="E65" s="17" t="n"/>
      <c r="F65" s="17" t="n"/>
      <c r="G65" s="17" t="n"/>
      <c r="H65" s="18">
        <f>IF($A65="","",IF(OR($E65="",$F65="",$G65=""),"",IFERROR(SUM($E65:$G65)/60,"")))</f>
        <v/>
      </c>
      <c r="I65" s="16" t="n"/>
      <c r="J65" s="17" t="n"/>
      <c r="K65" s="28" t="n"/>
      <c r="L65" s="14" t="n"/>
      <c r="M65" s="14" t="n"/>
      <c r="N65" s="14" t="n"/>
      <c r="O65" s="17" t="n"/>
      <c r="P65" s="20">
        <f>IF($A65="","",IF(COUNTIF($A$5:$A$104,$A65)&gt;1,"Check duplicate ID",IF(OR($B65="",$C65="",$D65="",$E65="",$F65="",$G65="",$L65="",$M65="",$N65="",$O65=""),"Check required fields",IF(OR(COUNTIF(Assumptions!$A$5:$A$10,$C65)=0,COUNTIF(Assumptions!$E$5:$E$9,$L65)=0,COUNTIF(Assumptions!$G$5:$G$9,$N65)=0,COUNTIF(Assumptions!$I$5:$I$9,$M65)=0),"Check list choice",IF($N65="Canceled","No review needed",IF(OR($B65&lt;Assumptions!$L$5,$B65&gt;Assumptions!$L$6),"Check date range",IF($E65&gt;IFERROR(VLOOKUP($C65,Assumptions!$A$5:$C$10,2,FALSE),1E+99),"Check duration",IF($O65&gt;IFERROR(VLOOKUP($C65,Assumptions!$A$5:$C$10,3,FALSE),1E+99),"Check capacity",IF($K65&gt;Assumptions!$L$8,"Check cost","Ready for review")))))))))</f>
        <v/>
      </c>
    </row>
    <row r="66">
      <c r="A66" s="14" t="n"/>
      <c r="B66" s="15" t="n"/>
      <c r="C66" s="14" t="n"/>
      <c r="D66" s="16" t="n"/>
      <c r="E66" s="17" t="n"/>
      <c r="F66" s="17" t="n"/>
      <c r="G66" s="17" t="n"/>
      <c r="H66" s="21">
        <f>IF($A66="","",IF(OR($E66="",$F66="",$G66=""),"",IFERROR(SUM($E66:$G66)/60,"")))</f>
        <v/>
      </c>
      <c r="I66" s="16" t="n"/>
      <c r="J66" s="17" t="n"/>
      <c r="K66" s="28" t="n"/>
      <c r="L66" s="14" t="n"/>
      <c r="M66" s="14" t="n"/>
      <c r="N66" s="14" t="n"/>
      <c r="O66" s="17" t="n"/>
      <c r="P66" s="22">
        <f>IF($A66="","",IF(COUNTIF($A$5:$A$104,$A66)&gt;1,"Check duplicate ID",IF(OR($B66="",$C66="",$D66="",$E66="",$F66="",$G66="",$L66="",$M66="",$N66="",$O66=""),"Check required fields",IF(OR(COUNTIF(Assumptions!$A$5:$A$10,$C66)=0,COUNTIF(Assumptions!$E$5:$E$9,$L66)=0,COUNTIF(Assumptions!$G$5:$G$9,$N66)=0,COUNTIF(Assumptions!$I$5:$I$9,$M66)=0),"Check list choice",IF($N66="Canceled","No review needed",IF(OR($B66&lt;Assumptions!$L$5,$B66&gt;Assumptions!$L$6),"Check date range",IF($E66&gt;IFERROR(VLOOKUP($C66,Assumptions!$A$5:$C$10,2,FALSE),1E+99),"Check duration",IF($O66&gt;IFERROR(VLOOKUP($C66,Assumptions!$A$5:$C$10,3,FALSE),1E+99),"Check capacity",IF($K66&gt;Assumptions!$L$8,"Check cost","Ready for review")))))))))</f>
        <v/>
      </c>
    </row>
    <row r="67">
      <c r="A67" s="14" t="n"/>
      <c r="B67" s="15" t="n"/>
      <c r="C67" s="14" t="n"/>
      <c r="D67" s="16" t="n"/>
      <c r="E67" s="17" t="n"/>
      <c r="F67" s="17" t="n"/>
      <c r="G67" s="17" t="n"/>
      <c r="H67" s="18">
        <f>IF($A67="","",IF(OR($E67="",$F67="",$G67=""),"",IFERROR(SUM($E67:$G67)/60,"")))</f>
        <v/>
      </c>
      <c r="I67" s="16" t="n"/>
      <c r="J67" s="17" t="n"/>
      <c r="K67" s="28" t="n"/>
      <c r="L67" s="14" t="n"/>
      <c r="M67" s="14" t="n"/>
      <c r="N67" s="14" t="n"/>
      <c r="O67" s="17" t="n"/>
      <c r="P67" s="20">
        <f>IF($A67="","",IF(COUNTIF($A$5:$A$104,$A67)&gt;1,"Check duplicate ID",IF(OR($B67="",$C67="",$D67="",$E67="",$F67="",$G67="",$L67="",$M67="",$N67="",$O67=""),"Check required fields",IF(OR(COUNTIF(Assumptions!$A$5:$A$10,$C67)=0,COUNTIF(Assumptions!$E$5:$E$9,$L67)=0,COUNTIF(Assumptions!$G$5:$G$9,$N67)=0,COUNTIF(Assumptions!$I$5:$I$9,$M67)=0),"Check list choice",IF($N67="Canceled","No review needed",IF(OR($B67&lt;Assumptions!$L$5,$B67&gt;Assumptions!$L$6),"Check date range",IF($E67&gt;IFERROR(VLOOKUP($C67,Assumptions!$A$5:$C$10,2,FALSE),1E+99),"Check duration",IF($O67&gt;IFERROR(VLOOKUP($C67,Assumptions!$A$5:$C$10,3,FALSE),1E+99),"Check capacity",IF($K67&gt;Assumptions!$L$8,"Check cost","Ready for review")))))))))</f>
        <v/>
      </c>
    </row>
    <row r="68">
      <c r="A68" s="14" t="n"/>
      <c r="B68" s="15" t="n"/>
      <c r="C68" s="14" t="n"/>
      <c r="D68" s="16" t="n"/>
      <c r="E68" s="17" t="n"/>
      <c r="F68" s="17" t="n"/>
      <c r="G68" s="17" t="n"/>
      <c r="H68" s="21">
        <f>IF($A68="","",IF(OR($E68="",$F68="",$G68=""),"",IFERROR(SUM($E68:$G68)/60,"")))</f>
        <v/>
      </c>
      <c r="I68" s="16" t="n"/>
      <c r="J68" s="17" t="n"/>
      <c r="K68" s="28" t="n"/>
      <c r="L68" s="14" t="n"/>
      <c r="M68" s="14" t="n"/>
      <c r="N68" s="14" t="n"/>
      <c r="O68" s="17" t="n"/>
      <c r="P68" s="22">
        <f>IF($A68="","",IF(COUNTIF($A$5:$A$104,$A68)&gt;1,"Check duplicate ID",IF(OR($B68="",$C68="",$D68="",$E68="",$F68="",$G68="",$L68="",$M68="",$N68="",$O68=""),"Check required fields",IF(OR(COUNTIF(Assumptions!$A$5:$A$10,$C68)=0,COUNTIF(Assumptions!$E$5:$E$9,$L68)=0,COUNTIF(Assumptions!$G$5:$G$9,$N68)=0,COUNTIF(Assumptions!$I$5:$I$9,$M68)=0),"Check list choice",IF($N68="Canceled","No review needed",IF(OR($B68&lt;Assumptions!$L$5,$B68&gt;Assumptions!$L$6),"Check date range",IF($E68&gt;IFERROR(VLOOKUP($C68,Assumptions!$A$5:$C$10,2,FALSE),1E+99),"Check duration",IF($O68&gt;IFERROR(VLOOKUP($C68,Assumptions!$A$5:$C$10,3,FALSE),1E+99),"Check capacity",IF($K68&gt;Assumptions!$L$8,"Check cost","Ready for review")))))))))</f>
        <v/>
      </c>
    </row>
    <row r="69">
      <c r="A69" s="14" t="n"/>
      <c r="B69" s="15" t="n"/>
      <c r="C69" s="14" t="n"/>
      <c r="D69" s="16" t="n"/>
      <c r="E69" s="17" t="n"/>
      <c r="F69" s="17" t="n"/>
      <c r="G69" s="17" t="n"/>
      <c r="H69" s="18">
        <f>IF($A69="","",IF(OR($E69="",$F69="",$G69=""),"",IFERROR(SUM($E69:$G69)/60,"")))</f>
        <v/>
      </c>
      <c r="I69" s="16" t="n"/>
      <c r="J69" s="17" t="n"/>
      <c r="K69" s="28" t="n"/>
      <c r="L69" s="14" t="n"/>
      <c r="M69" s="14" t="n"/>
      <c r="N69" s="14" t="n"/>
      <c r="O69" s="17" t="n"/>
      <c r="P69" s="20">
        <f>IF($A69="","",IF(COUNTIF($A$5:$A$104,$A69)&gt;1,"Check duplicate ID",IF(OR($B69="",$C69="",$D69="",$E69="",$F69="",$G69="",$L69="",$M69="",$N69="",$O69=""),"Check required fields",IF(OR(COUNTIF(Assumptions!$A$5:$A$10,$C69)=0,COUNTIF(Assumptions!$E$5:$E$9,$L69)=0,COUNTIF(Assumptions!$G$5:$G$9,$N69)=0,COUNTIF(Assumptions!$I$5:$I$9,$M69)=0),"Check list choice",IF($N69="Canceled","No review needed",IF(OR($B69&lt;Assumptions!$L$5,$B69&gt;Assumptions!$L$6),"Check date range",IF($E69&gt;IFERROR(VLOOKUP($C69,Assumptions!$A$5:$C$10,2,FALSE),1E+99),"Check duration",IF($O69&gt;IFERROR(VLOOKUP($C69,Assumptions!$A$5:$C$10,3,FALSE),1E+99),"Check capacity",IF($K69&gt;Assumptions!$L$8,"Check cost","Ready for review")))))))))</f>
        <v/>
      </c>
    </row>
    <row r="70">
      <c r="A70" s="14" t="n"/>
      <c r="B70" s="15" t="n"/>
      <c r="C70" s="14" t="n"/>
      <c r="D70" s="16" t="n"/>
      <c r="E70" s="17" t="n"/>
      <c r="F70" s="17" t="n"/>
      <c r="G70" s="17" t="n"/>
      <c r="H70" s="21">
        <f>IF($A70="","",IF(OR($E70="",$F70="",$G70=""),"",IFERROR(SUM($E70:$G70)/60,"")))</f>
        <v/>
      </c>
      <c r="I70" s="16" t="n"/>
      <c r="J70" s="17" t="n"/>
      <c r="K70" s="28" t="n"/>
      <c r="L70" s="14" t="n"/>
      <c r="M70" s="14" t="n"/>
      <c r="N70" s="14" t="n"/>
      <c r="O70" s="17" t="n"/>
      <c r="P70" s="22">
        <f>IF($A70="","",IF(COUNTIF($A$5:$A$104,$A70)&gt;1,"Check duplicate ID",IF(OR($B70="",$C70="",$D70="",$E70="",$F70="",$G70="",$L70="",$M70="",$N70="",$O70=""),"Check required fields",IF(OR(COUNTIF(Assumptions!$A$5:$A$10,$C70)=0,COUNTIF(Assumptions!$E$5:$E$9,$L70)=0,COUNTIF(Assumptions!$G$5:$G$9,$N70)=0,COUNTIF(Assumptions!$I$5:$I$9,$M70)=0),"Check list choice",IF($N70="Canceled","No review needed",IF(OR($B70&lt;Assumptions!$L$5,$B70&gt;Assumptions!$L$6),"Check date range",IF($E70&gt;IFERROR(VLOOKUP($C70,Assumptions!$A$5:$C$10,2,FALSE),1E+99),"Check duration",IF($O70&gt;IFERROR(VLOOKUP($C70,Assumptions!$A$5:$C$10,3,FALSE),1E+99),"Check capacity",IF($K70&gt;Assumptions!$L$8,"Check cost","Ready for review")))))))))</f>
        <v/>
      </c>
    </row>
    <row r="71">
      <c r="A71" s="14" t="n"/>
      <c r="B71" s="15" t="n"/>
      <c r="C71" s="14" t="n"/>
      <c r="D71" s="16" t="n"/>
      <c r="E71" s="17" t="n"/>
      <c r="F71" s="17" t="n"/>
      <c r="G71" s="17" t="n"/>
      <c r="H71" s="18">
        <f>IF($A71="","",IF(OR($E71="",$F71="",$G71=""),"",IFERROR(SUM($E71:$G71)/60,"")))</f>
        <v/>
      </c>
      <c r="I71" s="16" t="n"/>
      <c r="J71" s="17" t="n"/>
      <c r="K71" s="28" t="n"/>
      <c r="L71" s="14" t="n"/>
      <c r="M71" s="14" t="n"/>
      <c r="N71" s="14" t="n"/>
      <c r="O71" s="17" t="n"/>
      <c r="P71" s="20">
        <f>IF($A71="","",IF(COUNTIF($A$5:$A$104,$A71)&gt;1,"Check duplicate ID",IF(OR($B71="",$C71="",$D71="",$E71="",$F71="",$G71="",$L71="",$M71="",$N71="",$O71=""),"Check required fields",IF(OR(COUNTIF(Assumptions!$A$5:$A$10,$C71)=0,COUNTIF(Assumptions!$E$5:$E$9,$L71)=0,COUNTIF(Assumptions!$G$5:$G$9,$N71)=0,COUNTIF(Assumptions!$I$5:$I$9,$M71)=0),"Check list choice",IF($N71="Canceled","No review needed",IF(OR($B71&lt;Assumptions!$L$5,$B71&gt;Assumptions!$L$6),"Check date range",IF($E71&gt;IFERROR(VLOOKUP($C71,Assumptions!$A$5:$C$10,2,FALSE),1E+99),"Check duration",IF($O71&gt;IFERROR(VLOOKUP($C71,Assumptions!$A$5:$C$10,3,FALSE),1E+99),"Check capacity",IF($K71&gt;Assumptions!$L$8,"Check cost","Ready for review")))))))))</f>
        <v/>
      </c>
    </row>
    <row r="72">
      <c r="A72" s="14" t="n"/>
      <c r="B72" s="15" t="n"/>
      <c r="C72" s="14" t="n"/>
      <c r="D72" s="16" t="n"/>
      <c r="E72" s="17" t="n"/>
      <c r="F72" s="17" t="n"/>
      <c r="G72" s="17" t="n"/>
      <c r="H72" s="21">
        <f>IF($A72="","",IF(OR($E72="",$F72="",$G72=""),"",IFERROR(SUM($E72:$G72)/60,"")))</f>
        <v/>
      </c>
      <c r="I72" s="16" t="n"/>
      <c r="J72" s="17" t="n"/>
      <c r="K72" s="28" t="n"/>
      <c r="L72" s="14" t="n"/>
      <c r="M72" s="14" t="n"/>
      <c r="N72" s="14" t="n"/>
      <c r="O72" s="17" t="n"/>
      <c r="P72" s="22">
        <f>IF($A72="","",IF(COUNTIF($A$5:$A$104,$A72)&gt;1,"Check duplicate ID",IF(OR($B72="",$C72="",$D72="",$E72="",$F72="",$G72="",$L72="",$M72="",$N72="",$O72=""),"Check required fields",IF(OR(COUNTIF(Assumptions!$A$5:$A$10,$C72)=0,COUNTIF(Assumptions!$E$5:$E$9,$L72)=0,COUNTIF(Assumptions!$G$5:$G$9,$N72)=0,COUNTIF(Assumptions!$I$5:$I$9,$M72)=0),"Check list choice",IF($N72="Canceled","No review needed",IF(OR($B72&lt;Assumptions!$L$5,$B72&gt;Assumptions!$L$6),"Check date range",IF($E72&gt;IFERROR(VLOOKUP($C72,Assumptions!$A$5:$C$10,2,FALSE),1E+99),"Check duration",IF($O72&gt;IFERROR(VLOOKUP($C72,Assumptions!$A$5:$C$10,3,FALSE),1E+99),"Check capacity",IF($K72&gt;Assumptions!$L$8,"Check cost","Ready for review")))))))))</f>
        <v/>
      </c>
    </row>
    <row r="73">
      <c r="A73" s="14" t="n"/>
      <c r="B73" s="15" t="n"/>
      <c r="C73" s="14" t="n"/>
      <c r="D73" s="16" t="n"/>
      <c r="E73" s="17" t="n"/>
      <c r="F73" s="17" t="n"/>
      <c r="G73" s="17" t="n"/>
      <c r="H73" s="18">
        <f>IF($A73="","",IF(OR($E73="",$F73="",$G73=""),"",IFERROR(SUM($E73:$G73)/60,"")))</f>
        <v/>
      </c>
      <c r="I73" s="16" t="n"/>
      <c r="J73" s="17" t="n"/>
      <c r="K73" s="28" t="n"/>
      <c r="L73" s="14" t="n"/>
      <c r="M73" s="14" t="n"/>
      <c r="N73" s="14" t="n"/>
      <c r="O73" s="17" t="n"/>
      <c r="P73" s="20">
        <f>IF($A73="","",IF(COUNTIF($A$5:$A$104,$A73)&gt;1,"Check duplicate ID",IF(OR($B73="",$C73="",$D73="",$E73="",$F73="",$G73="",$L73="",$M73="",$N73="",$O73=""),"Check required fields",IF(OR(COUNTIF(Assumptions!$A$5:$A$10,$C73)=0,COUNTIF(Assumptions!$E$5:$E$9,$L73)=0,COUNTIF(Assumptions!$G$5:$G$9,$N73)=0,COUNTIF(Assumptions!$I$5:$I$9,$M73)=0),"Check list choice",IF($N73="Canceled","No review needed",IF(OR($B73&lt;Assumptions!$L$5,$B73&gt;Assumptions!$L$6),"Check date range",IF($E73&gt;IFERROR(VLOOKUP($C73,Assumptions!$A$5:$C$10,2,FALSE),1E+99),"Check duration",IF($O73&gt;IFERROR(VLOOKUP($C73,Assumptions!$A$5:$C$10,3,FALSE),1E+99),"Check capacity",IF($K73&gt;Assumptions!$L$8,"Check cost","Ready for review")))))))))</f>
        <v/>
      </c>
    </row>
    <row r="74">
      <c r="A74" s="14" t="n"/>
      <c r="B74" s="15" t="n"/>
      <c r="C74" s="14" t="n"/>
      <c r="D74" s="16" t="n"/>
      <c r="E74" s="17" t="n"/>
      <c r="F74" s="17" t="n"/>
      <c r="G74" s="17" t="n"/>
      <c r="H74" s="21">
        <f>IF($A74="","",IF(OR($E74="",$F74="",$G74=""),"",IFERROR(SUM($E74:$G74)/60,"")))</f>
        <v/>
      </c>
      <c r="I74" s="16" t="n"/>
      <c r="J74" s="17" t="n"/>
      <c r="K74" s="28" t="n"/>
      <c r="L74" s="14" t="n"/>
      <c r="M74" s="14" t="n"/>
      <c r="N74" s="14" t="n"/>
      <c r="O74" s="17" t="n"/>
      <c r="P74" s="22">
        <f>IF($A74="","",IF(COUNTIF($A$5:$A$104,$A74)&gt;1,"Check duplicate ID",IF(OR($B74="",$C74="",$D74="",$E74="",$F74="",$G74="",$L74="",$M74="",$N74="",$O74=""),"Check required fields",IF(OR(COUNTIF(Assumptions!$A$5:$A$10,$C74)=0,COUNTIF(Assumptions!$E$5:$E$9,$L74)=0,COUNTIF(Assumptions!$G$5:$G$9,$N74)=0,COUNTIF(Assumptions!$I$5:$I$9,$M74)=0),"Check list choice",IF($N74="Canceled","No review needed",IF(OR($B74&lt;Assumptions!$L$5,$B74&gt;Assumptions!$L$6),"Check date range",IF($E74&gt;IFERROR(VLOOKUP($C74,Assumptions!$A$5:$C$10,2,FALSE),1E+99),"Check duration",IF($O74&gt;IFERROR(VLOOKUP($C74,Assumptions!$A$5:$C$10,3,FALSE),1E+99),"Check capacity",IF($K74&gt;Assumptions!$L$8,"Check cost","Ready for review")))))))))</f>
        <v/>
      </c>
    </row>
    <row r="75">
      <c r="A75" s="14" t="n"/>
      <c r="B75" s="15" t="n"/>
      <c r="C75" s="14" t="n"/>
      <c r="D75" s="16" t="n"/>
      <c r="E75" s="17" t="n"/>
      <c r="F75" s="17" t="n"/>
      <c r="G75" s="17" t="n"/>
      <c r="H75" s="18">
        <f>IF($A75="","",IF(OR($E75="",$F75="",$G75=""),"",IFERROR(SUM($E75:$G75)/60,"")))</f>
        <v/>
      </c>
      <c r="I75" s="16" t="n"/>
      <c r="J75" s="17" t="n"/>
      <c r="K75" s="28" t="n"/>
      <c r="L75" s="14" t="n"/>
      <c r="M75" s="14" t="n"/>
      <c r="N75" s="14" t="n"/>
      <c r="O75" s="17" t="n"/>
      <c r="P75" s="20">
        <f>IF($A75="","",IF(COUNTIF($A$5:$A$104,$A75)&gt;1,"Check duplicate ID",IF(OR($B75="",$C75="",$D75="",$E75="",$F75="",$G75="",$L75="",$M75="",$N75="",$O75=""),"Check required fields",IF(OR(COUNTIF(Assumptions!$A$5:$A$10,$C75)=0,COUNTIF(Assumptions!$E$5:$E$9,$L75)=0,COUNTIF(Assumptions!$G$5:$G$9,$N75)=0,COUNTIF(Assumptions!$I$5:$I$9,$M75)=0),"Check list choice",IF($N75="Canceled","No review needed",IF(OR($B75&lt;Assumptions!$L$5,$B75&gt;Assumptions!$L$6),"Check date range",IF($E75&gt;IFERROR(VLOOKUP($C75,Assumptions!$A$5:$C$10,2,FALSE),1E+99),"Check duration",IF($O75&gt;IFERROR(VLOOKUP($C75,Assumptions!$A$5:$C$10,3,FALSE),1E+99),"Check capacity",IF($K75&gt;Assumptions!$L$8,"Check cost","Ready for review")))))))))</f>
        <v/>
      </c>
    </row>
    <row r="76">
      <c r="A76" s="14" t="n"/>
      <c r="B76" s="15" t="n"/>
      <c r="C76" s="14" t="n"/>
      <c r="D76" s="16" t="n"/>
      <c r="E76" s="17" t="n"/>
      <c r="F76" s="17" t="n"/>
      <c r="G76" s="17" t="n"/>
      <c r="H76" s="21">
        <f>IF($A76="","",IF(OR($E76="",$F76="",$G76=""),"",IFERROR(SUM($E76:$G76)/60,"")))</f>
        <v/>
      </c>
      <c r="I76" s="16" t="n"/>
      <c r="J76" s="17" t="n"/>
      <c r="K76" s="28" t="n"/>
      <c r="L76" s="14" t="n"/>
      <c r="M76" s="14" t="n"/>
      <c r="N76" s="14" t="n"/>
      <c r="O76" s="17" t="n"/>
      <c r="P76" s="22">
        <f>IF($A76="","",IF(COUNTIF($A$5:$A$104,$A76)&gt;1,"Check duplicate ID",IF(OR($B76="",$C76="",$D76="",$E76="",$F76="",$G76="",$L76="",$M76="",$N76="",$O76=""),"Check required fields",IF(OR(COUNTIF(Assumptions!$A$5:$A$10,$C76)=0,COUNTIF(Assumptions!$E$5:$E$9,$L76)=0,COUNTIF(Assumptions!$G$5:$G$9,$N76)=0,COUNTIF(Assumptions!$I$5:$I$9,$M76)=0),"Check list choice",IF($N76="Canceled","No review needed",IF(OR($B76&lt;Assumptions!$L$5,$B76&gt;Assumptions!$L$6),"Check date range",IF($E76&gt;IFERROR(VLOOKUP($C76,Assumptions!$A$5:$C$10,2,FALSE),1E+99),"Check duration",IF($O76&gt;IFERROR(VLOOKUP($C76,Assumptions!$A$5:$C$10,3,FALSE),1E+99),"Check capacity",IF($K76&gt;Assumptions!$L$8,"Check cost","Ready for review")))))))))</f>
        <v/>
      </c>
    </row>
    <row r="77">
      <c r="A77" s="14" t="n"/>
      <c r="B77" s="15" t="n"/>
      <c r="C77" s="14" t="n"/>
      <c r="D77" s="16" t="n"/>
      <c r="E77" s="17" t="n"/>
      <c r="F77" s="17" t="n"/>
      <c r="G77" s="17" t="n"/>
      <c r="H77" s="18">
        <f>IF($A77="","",IF(OR($E77="",$F77="",$G77=""),"",IFERROR(SUM($E77:$G77)/60,"")))</f>
        <v/>
      </c>
      <c r="I77" s="16" t="n"/>
      <c r="J77" s="17" t="n"/>
      <c r="K77" s="28" t="n"/>
      <c r="L77" s="14" t="n"/>
      <c r="M77" s="14" t="n"/>
      <c r="N77" s="14" t="n"/>
      <c r="O77" s="17" t="n"/>
      <c r="P77" s="20">
        <f>IF($A77="","",IF(COUNTIF($A$5:$A$104,$A77)&gt;1,"Check duplicate ID",IF(OR($B77="",$C77="",$D77="",$E77="",$F77="",$G77="",$L77="",$M77="",$N77="",$O77=""),"Check required fields",IF(OR(COUNTIF(Assumptions!$A$5:$A$10,$C77)=0,COUNTIF(Assumptions!$E$5:$E$9,$L77)=0,COUNTIF(Assumptions!$G$5:$G$9,$N77)=0,COUNTIF(Assumptions!$I$5:$I$9,$M77)=0),"Check list choice",IF($N77="Canceled","No review needed",IF(OR($B77&lt;Assumptions!$L$5,$B77&gt;Assumptions!$L$6),"Check date range",IF($E77&gt;IFERROR(VLOOKUP($C77,Assumptions!$A$5:$C$10,2,FALSE),1E+99),"Check duration",IF($O77&gt;IFERROR(VLOOKUP($C77,Assumptions!$A$5:$C$10,3,FALSE),1E+99),"Check capacity",IF($K77&gt;Assumptions!$L$8,"Check cost","Ready for review")))))))))</f>
        <v/>
      </c>
    </row>
    <row r="78">
      <c r="A78" s="14" t="n"/>
      <c r="B78" s="15" t="n"/>
      <c r="C78" s="14" t="n"/>
      <c r="D78" s="16" t="n"/>
      <c r="E78" s="17" t="n"/>
      <c r="F78" s="17" t="n"/>
      <c r="G78" s="17" t="n"/>
      <c r="H78" s="21">
        <f>IF($A78="","",IF(OR($E78="",$F78="",$G78=""),"",IFERROR(SUM($E78:$G78)/60,"")))</f>
        <v/>
      </c>
      <c r="I78" s="16" t="n"/>
      <c r="J78" s="17" t="n"/>
      <c r="K78" s="28" t="n"/>
      <c r="L78" s="14" t="n"/>
      <c r="M78" s="14" t="n"/>
      <c r="N78" s="14" t="n"/>
      <c r="O78" s="17" t="n"/>
      <c r="P78" s="22">
        <f>IF($A78="","",IF(COUNTIF($A$5:$A$104,$A78)&gt;1,"Check duplicate ID",IF(OR($B78="",$C78="",$D78="",$E78="",$F78="",$G78="",$L78="",$M78="",$N78="",$O78=""),"Check required fields",IF(OR(COUNTIF(Assumptions!$A$5:$A$10,$C78)=0,COUNTIF(Assumptions!$E$5:$E$9,$L78)=0,COUNTIF(Assumptions!$G$5:$G$9,$N78)=0,COUNTIF(Assumptions!$I$5:$I$9,$M78)=0),"Check list choice",IF($N78="Canceled","No review needed",IF(OR($B78&lt;Assumptions!$L$5,$B78&gt;Assumptions!$L$6),"Check date range",IF($E78&gt;IFERROR(VLOOKUP($C78,Assumptions!$A$5:$C$10,2,FALSE),1E+99),"Check duration",IF($O78&gt;IFERROR(VLOOKUP($C78,Assumptions!$A$5:$C$10,3,FALSE),1E+99),"Check capacity",IF($K78&gt;Assumptions!$L$8,"Check cost","Ready for review")))))))))</f>
        <v/>
      </c>
    </row>
    <row r="79">
      <c r="A79" s="14" t="n"/>
      <c r="B79" s="15" t="n"/>
      <c r="C79" s="14" t="n"/>
      <c r="D79" s="16" t="n"/>
      <c r="E79" s="17" t="n"/>
      <c r="F79" s="17" t="n"/>
      <c r="G79" s="17" t="n"/>
      <c r="H79" s="18">
        <f>IF($A79="","",IF(OR($E79="",$F79="",$G79=""),"",IFERROR(SUM($E79:$G79)/60,"")))</f>
        <v/>
      </c>
      <c r="I79" s="16" t="n"/>
      <c r="J79" s="17" t="n"/>
      <c r="K79" s="28" t="n"/>
      <c r="L79" s="14" t="n"/>
      <c r="M79" s="14" t="n"/>
      <c r="N79" s="14" t="n"/>
      <c r="O79" s="17" t="n"/>
      <c r="P79" s="20">
        <f>IF($A79="","",IF(COUNTIF($A$5:$A$104,$A79)&gt;1,"Check duplicate ID",IF(OR($B79="",$C79="",$D79="",$E79="",$F79="",$G79="",$L79="",$M79="",$N79="",$O79=""),"Check required fields",IF(OR(COUNTIF(Assumptions!$A$5:$A$10,$C79)=0,COUNTIF(Assumptions!$E$5:$E$9,$L79)=0,COUNTIF(Assumptions!$G$5:$G$9,$N79)=0,COUNTIF(Assumptions!$I$5:$I$9,$M79)=0),"Check list choice",IF($N79="Canceled","No review needed",IF(OR($B79&lt;Assumptions!$L$5,$B79&gt;Assumptions!$L$6),"Check date range",IF($E79&gt;IFERROR(VLOOKUP($C79,Assumptions!$A$5:$C$10,2,FALSE),1E+99),"Check duration",IF($O79&gt;IFERROR(VLOOKUP($C79,Assumptions!$A$5:$C$10,3,FALSE),1E+99),"Check capacity",IF($K79&gt;Assumptions!$L$8,"Check cost","Ready for review")))))))))</f>
        <v/>
      </c>
    </row>
    <row r="80">
      <c r="A80" s="14" t="n"/>
      <c r="B80" s="15" t="n"/>
      <c r="C80" s="14" t="n"/>
      <c r="D80" s="16" t="n"/>
      <c r="E80" s="17" t="n"/>
      <c r="F80" s="17" t="n"/>
      <c r="G80" s="17" t="n"/>
      <c r="H80" s="21">
        <f>IF($A80="","",IF(OR($E80="",$F80="",$G80=""),"",IFERROR(SUM($E80:$G80)/60,"")))</f>
        <v/>
      </c>
      <c r="I80" s="16" t="n"/>
      <c r="J80" s="17" t="n"/>
      <c r="K80" s="28" t="n"/>
      <c r="L80" s="14" t="n"/>
      <c r="M80" s="14" t="n"/>
      <c r="N80" s="14" t="n"/>
      <c r="O80" s="17" t="n"/>
      <c r="P80" s="22">
        <f>IF($A80="","",IF(COUNTIF($A$5:$A$104,$A80)&gt;1,"Check duplicate ID",IF(OR($B80="",$C80="",$D80="",$E80="",$F80="",$G80="",$L80="",$M80="",$N80="",$O80=""),"Check required fields",IF(OR(COUNTIF(Assumptions!$A$5:$A$10,$C80)=0,COUNTIF(Assumptions!$E$5:$E$9,$L80)=0,COUNTIF(Assumptions!$G$5:$G$9,$N80)=0,COUNTIF(Assumptions!$I$5:$I$9,$M80)=0),"Check list choice",IF($N80="Canceled","No review needed",IF(OR($B80&lt;Assumptions!$L$5,$B80&gt;Assumptions!$L$6),"Check date range",IF($E80&gt;IFERROR(VLOOKUP($C80,Assumptions!$A$5:$C$10,2,FALSE),1E+99),"Check duration",IF($O80&gt;IFERROR(VLOOKUP($C80,Assumptions!$A$5:$C$10,3,FALSE),1E+99),"Check capacity",IF($K80&gt;Assumptions!$L$8,"Check cost","Ready for review")))))))))</f>
        <v/>
      </c>
    </row>
    <row r="81">
      <c r="A81" s="14" t="n"/>
      <c r="B81" s="15" t="n"/>
      <c r="C81" s="14" t="n"/>
      <c r="D81" s="16" t="n"/>
      <c r="E81" s="17" t="n"/>
      <c r="F81" s="17" t="n"/>
      <c r="G81" s="17" t="n"/>
      <c r="H81" s="18">
        <f>IF($A81="","",IF(OR($E81="",$F81="",$G81=""),"",IFERROR(SUM($E81:$G81)/60,"")))</f>
        <v/>
      </c>
      <c r="I81" s="16" t="n"/>
      <c r="J81" s="17" t="n"/>
      <c r="K81" s="28" t="n"/>
      <c r="L81" s="14" t="n"/>
      <c r="M81" s="14" t="n"/>
      <c r="N81" s="14" t="n"/>
      <c r="O81" s="17" t="n"/>
      <c r="P81" s="20">
        <f>IF($A81="","",IF(COUNTIF($A$5:$A$104,$A81)&gt;1,"Check duplicate ID",IF(OR($B81="",$C81="",$D81="",$E81="",$F81="",$G81="",$L81="",$M81="",$N81="",$O81=""),"Check required fields",IF(OR(COUNTIF(Assumptions!$A$5:$A$10,$C81)=0,COUNTIF(Assumptions!$E$5:$E$9,$L81)=0,COUNTIF(Assumptions!$G$5:$G$9,$N81)=0,COUNTIF(Assumptions!$I$5:$I$9,$M81)=0),"Check list choice",IF($N81="Canceled","No review needed",IF(OR($B81&lt;Assumptions!$L$5,$B81&gt;Assumptions!$L$6),"Check date range",IF($E81&gt;IFERROR(VLOOKUP($C81,Assumptions!$A$5:$C$10,2,FALSE),1E+99),"Check duration",IF($O81&gt;IFERROR(VLOOKUP($C81,Assumptions!$A$5:$C$10,3,FALSE),1E+99),"Check capacity",IF($K81&gt;Assumptions!$L$8,"Check cost","Ready for review")))))))))</f>
        <v/>
      </c>
    </row>
    <row r="82">
      <c r="A82" s="14" t="n"/>
      <c r="B82" s="15" t="n"/>
      <c r="C82" s="14" t="n"/>
      <c r="D82" s="16" t="n"/>
      <c r="E82" s="17" t="n"/>
      <c r="F82" s="17" t="n"/>
      <c r="G82" s="17" t="n"/>
      <c r="H82" s="21">
        <f>IF($A82="","",IF(OR($E82="",$F82="",$G82=""),"",IFERROR(SUM($E82:$G82)/60,"")))</f>
        <v/>
      </c>
      <c r="I82" s="16" t="n"/>
      <c r="J82" s="17" t="n"/>
      <c r="K82" s="28" t="n"/>
      <c r="L82" s="14" t="n"/>
      <c r="M82" s="14" t="n"/>
      <c r="N82" s="14" t="n"/>
      <c r="O82" s="17" t="n"/>
      <c r="P82" s="22">
        <f>IF($A82="","",IF(COUNTIF($A$5:$A$104,$A82)&gt;1,"Check duplicate ID",IF(OR($B82="",$C82="",$D82="",$E82="",$F82="",$G82="",$L82="",$M82="",$N82="",$O82=""),"Check required fields",IF(OR(COUNTIF(Assumptions!$A$5:$A$10,$C82)=0,COUNTIF(Assumptions!$E$5:$E$9,$L82)=0,COUNTIF(Assumptions!$G$5:$G$9,$N82)=0,COUNTIF(Assumptions!$I$5:$I$9,$M82)=0),"Check list choice",IF($N82="Canceled","No review needed",IF(OR($B82&lt;Assumptions!$L$5,$B82&gt;Assumptions!$L$6),"Check date range",IF($E82&gt;IFERROR(VLOOKUP($C82,Assumptions!$A$5:$C$10,2,FALSE),1E+99),"Check duration",IF($O82&gt;IFERROR(VLOOKUP($C82,Assumptions!$A$5:$C$10,3,FALSE),1E+99),"Check capacity",IF($K82&gt;Assumptions!$L$8,"Check cost","Ready for review")))))))))</f>
        <v/>
      </c>
    </row>
    <row r="83">
      <c r="A83" s="14" t="n"/>
      <c r="B83" s="15" t="n"/>
      <c r="C83" s="14" t="n"/>
      <c r="D83" s="16" t="n"/>
      <c r="E83" s="17" t="n"/>
      <c r="F83" s="17" t="n"/>
      <c r="G83" s="17" t="n"/>
      <c r="H83" s="18">
        <f>IF($A83="","",IF(OR($E83="",$F83="",$G83=""),"",IFERROR(SUM($E83:$G83)/60,"")))</f>
        <v/>
      </c>
      <c r="I83" s="16" t="n"/>
      <c r="J83" s="17" t="n"/>
      <c r="K83" s="28" t="n"/>
      <c r="L83" s="14" t="n"/>
      <c r="M83" s="14" t="n"/>
      <c r="N83" s="14" t="n"/>
      <c r="O83" s="17" t="n"/>
      <c r="P83" s="20">
        <f>IF($A83="","",IF(COUNTIF($A$5:$A$104,$A83)&gt;1,"Check duplicate ID",IF(OR($B83="",$C83="",$D83="",$E83="",$F83="",$G83="",$L83="",$M83="",$N83="",$O83=""),"Check required fields",IF(OR(COUNTIF(Assumptions!$A$5:$A$10,$C83)=0,COUNTIF(Assumptions!$E$5:$E$9,$L83)=0,COUNTIF(Assumptions!$G$5:$G$9,$N83)=0,COUNTIF(Assumptions!$I$5:$I$9,$M83)=0),"Check list choice",IF($N83="Canceled","No review needed",IF(OR($B83&lt;Assumptions!$L$5,$B83&gt;Assumptions!$L$6),"Check date range",IF($E83&gt;IFERROR(VLOOKUP($C83,Assumptions!$A$5:$C$10,2,FALSE),1E+99),"Check duration",IF($O83&gt;IFERROR(VLOOKUP($C83,Assumptions!$A$5:$C$10,3,FALSE),1E+99),"Check capacity",IF($K83&gt;Assumptions!$L$8,"Check cost","Ready for review")))))))))</f>
        <v/>
      </c>
    </row>
    <row r="84">
      <c r="A84" s="14" t="n"/>
      <c r="B84" s="15" t="n"/>
      <c r="C84" s="14" t="n"/>
      <c r="D84" s="16" t="n"/>
      <c r="E84" s="17" t="n"/>
      <c r="F84" s="17" t="n"/>
      <c r="G84" s="17" t="n"/>
      <c r="H84" s="21">
        <f>IF($A84="","",IF(OR($E84="",$F84="",$G84=""),"",IFERROR(SUM($E84:$G84)/60,"")))</f>
        <v/>
      </c>
      <c r="I84" s="16" t="n"/>
      <c r="J84" s="17" t="n"/>
      <c r="K84" s="28" t="n"/>
      <c r="L84" s="14" t="n"/>
      <c r="M84" s="14" t="n"/>
      <c r="N84" s="14" t="n"/>
      <c r="O84" s="17" t="n"/>
      <c r="P84" s="22">
        <f>IF($A84="","",IF(COUNTIF($A$5:$A$104,$A84)&gt;1,"Check duplicate ID",IF(OR($B84="",$C84="",$D84="",$E84="",$F84="",$G84="",$L84="",$M84="",$N84="",$O84=""),"Check required fields",IF(OR(COUNTIF(Assumptions!$A$5:$A$10,$C84)=0,COUNTIF(Assumptions!$E$5:$E$9,$L84)=0,COUNTIF(Assumptions!$G$5:$G$9,$N84)=0,COUNTIF(Assumptions!$I$5:$I$9,$M84)=0),"Check list choice",IF($N84="Canceled","No review needed",IF(OR($B84&lt;Assumptions!$L$5,$B84&gt;Assumptions!$L$6),"Check date range",IF($E84&gt;IFERROR(VLOOKUP($C84,Assumptions!$A$5:$C$10,2,FALSE),1E+99),"Check duration",IF($O84&gt;IFERROR(VLOOKUP($C84,Assumptions!$A$5:$C$10,3,FALSE),1E+99),"Check capacity",IF($K84&gt;Assumptions!$L$8,"Check cost","Ready for review")))))))))</f>
        <v/>
      </c>
    </row>
    <row r="85">
      <c r="A85" s="14" t="n"/>
      <c r="B85" s="15" t="n"/>
      <c r="C85" s="14" t="n"/>
      <c r="D85" s="16" t="n"/>
      <c r="E85" s="17" t="n"/>
      <c r="F85" s="17" t="n"/>
      <c r="G85" s="17" t="n"/>
      <c r="H85" s="18">
        <f>IF($A85="","",IF(OR($E85="",$F85="",$G85=""),"",IFERROR(SUM($E85:$G85)/60,"")))</f>
        <v/>
      </c>
      <c r="I85" s="16" t="n"/>
      <c r="J85" s="17" t="n"/>
      <c r="K85" s="28" t="n"/>
      <c r="L85" s="14" t="n"/>
      <c r="M85" s="14" t="n"/>
      <c r="N85" s="14" t="n"/>
      <c r="O85" s="17" t="n"/>
      <c r="P85" s="20">
        <f>IF($A85="","",IF(COUNTIF($A$5:$A$104,$A85)&gt;1,"Check duplicate ID",IF(OR($B85="",$C85="",$D85="",$E85="",$F85="",$G85="",$L85="",$M85="",$N85="",$O85=""),"Check required fields",IF(OR(COUNTIF(Assumptions!$A$5:$A$10,$C85)=0,COUNTIF(Assumptions!$E$5:$E$9,$L85)=0,COUNTIF(Assumptions!$G$5:$G$9,$N85)=0,COUNTIF(Assumptions!$I$5:$I$9,$M85)=0),"Check list choice",IF($N85="Canceled","No review needed",IF(OR($B85&lt;Assumptions!$L$5,$B85&gt;Assumptions!$L$6),"Check date range",IF($E85&gt;IFERROR(VLOOKUP($C85,Assumptions!$A$5:$C$10,2,FALSE),1E+99),"Check duration",IF($O85&gt;IFERROR(VLOOKUP($C85,Assumptions!$A$5:$C$10,3,FALSE),1E+99),"Check capacity",IF($K85&gt;Assumptions!$L$8,"Check cost","Ready for review")))))))))</f>
        <v/>
      </c>
    </row>
    <row r="86">
      <c r="A86" s="14" t="n"/>
      <c r="B86" s="15" t="n"/>
      <c r="C86" s="14" t="n"/>
      <c r="D86" s="16" t="n"/>
      <c r="E86" s="17" t="n"/>
      <c r="F86" s="17" t="n"/>
      <c r="G86" s="17" t="n"/>
      <c r="H86" s="21">
        <f>IF($A86="","",IF(OR($E86="",$F86="",$G86=""),"",IFERROR(SUM($E86:$G86)/60,"")))</f>
        <v/>
      </c>
      <c r="I86" s="16" t="n"/>
      <c r="J86" s="17" t="n"/>
      <c r="K86" s="28" t="n"/>
      <c r="L86" s="14" t="n"/>
      <c r="M86" s="14" t="n"/>
      <c r="N86" s="14" t="n"/>
      <c r="O86" s="17" t="n"/>
      <c r="P86" s="22">
        <f>IF($A86="","",IF(COUNTIF($A$5:$A$104,$A86)&gt;1,"Check duplicate ID",IF(OR($B86="",$C86="",$D86="",$E86="",$F86="",$G86="",$L86="",$M86="",$N86="",$O86=""),"Check required fields",IF(OR(COUNTIF(Assumptions!$A$5:$A$10,$C86)=0,COUNTIF(Assumptions!$E$5:$E$9,$L86)=0,COUNTIF(Assumptions!$G$5:$G$9,$N86)=0,COUNTIF(Assumptions!$I$5:$I$9,$M86)=0),"Check list choice",IF($N86="Canceled","No review needed",IF(OR($B86&lt;Assumptions!$L$5,$B86&gt;Assumptions!$L$6),"Check date range",IF($E86&gt;IFERROR(VLOOKUP($C86,Assumptions!$A$5:$C$10,2,FALSE),1E+99),"Check duration",IF($O86&gt;IFERROR(VLOOKUP($C86,Assumptions!$A$5:$C$10,3,FALSE),1E+99),"Check capacity",IF($K86&gt;Assumptions!$L$8,"Check cost","Ready for review")))))))))</f>
        <v/>
      </c>
    </row>
    <row r="87">
      <c r="A87" s="14" t="n"/>
      <c r="B87" s="15" t="n"/>
      <c r="C87" s="14" t="n"/>
      <c r="D87" s="16" t="n"/>
      <c r="E87" s="17" t="n"/>
      <c r="F87" s="17" t="n"/>
      <c r="G87" s="17" t="n"/>
      <c r="H87" s="18">
        <f>IF($A87="","",IF(OR($E87="",$F87="",$G87=""),"",IFERROR(SUM($E87:$G87)/60,"")))</f>
        <v/>
      </c>
      <c r="I87" s="16" t="n"/>
      <c r="J87" s="17" t="n"/>
      <c r="K87" s="28" t="n"/>
      <c r="L87" s="14" t="n"/>
      <c r="M87" s="14" t="n"/>
      <c r="N87" s="14" t="n"/>
      <c r="O87" s="17" t="n"/>
      <c r="P87" s="20">
        <f>IF($A87="","",IF(COUNTIF($A$5:$A$104,$A87)&gt;1,"Check duplicate ID",IF(OR($B87="",$C87="",$D87="",$E87="",$F87="",$G87="",$L87="",$M87="",$N87="",$O87=""),"Check required fields",IF(OR(COUNTIF(Assumptions!$A$5:$A$10,$C87)=0,COUNTIF(Assumptions!$E$5:$E$9,$L87)=0,COUNTIF(Assumptions!$G$5:$G$9,$N87)=0,COUNTIF(Assumptions!$I$5:$I$9,$M87)=0),"Check list choice",IF($N87="Canceled","No review needed",IF(OR($B87&lt;Assumptions!$L$5,$B87&gt;Assumptions!$L$6),"Check date range",IF($E87&gt;IFERROR(VLOOKUP($C87,Assumptions!$A$5:$C$10,2,FALSE),1E+99),"Check duration",IF($O87&gt;IFERROR(VLOOKUP($C87,Assumptions!$A$5:$C$10,3,FALSE),1E+99),"Check capacity",IF($K87&gt;Assumptions!$L$8,"Check cost","Ready for review")))))))))</f>
        <v/>
      </c>
    </row>
    <row r="88">
      <c r="A88" s="14" t="n"/>
      <c r="B88" s="15" t="n"/>
      <c r="C88" s="14" t="n"/>
      <c r="D88" s="16" t="n"/>
      <c r="E88" s="17" t="n"/>
      <c r="F88" s="17" t="n"/>
      <c r="G88" s="17" t="n"/>
      <c r="H88" s="21">
        <f>IF($A88="","",IF(OR($E88="",$F88="",$G88=""),"",IFERROR(SUM($E88:$G88)/60,"")))</f>
        <v/>
      </c>
      <c r="I88" s="16" t="n"/>
      <c r="J88" s="17" t="n"/>
      <c r="K88" s="28" t="n"/>
      <c r="L88" s="14" t="n"/>
      <c r="M88" s="14" t="n"/>
      <c r="N88" s="14" t="n"/>
      <c r="O88" s="17" t="n"/>
      <c r="P88" s="22">
        <f>IF($A88="","",IF(COUNTIF($A$5:$A$104,$A88)&gt;1,"Check duplicate ID",IF(OR($B88="",$C88="",$D88="",$E88="",$F88="",$G88="",$L88="",$M88="",$N88="",$O88=""),"Check required fields",IF(OR(COUNTIF(Assumptions!$A$5:$A$10,$C88)=0,COUNTIF(Assumptions!$E$5:$E$9,$L88)=0,COUNTIF(Assumptions!$G$5:$G$9,$N88)=0,COUNTIF(Assumptions!$I$5:$I$9,$M88)=0),"Check list choice",IF($N88="Canceled","No review needed",IF(OR($B88&lt;Assumptions!$L$5,$B88&gt;Assumptions!$L$6),"Check date range",IF($E88&gt;IFERROR(VLOOKUP($C88,Assumptions!$A$5:$C$10,2,FALSE),1E+99),"Check duration",IF($O88&gt;IFERROR(VLOOKUP($C88,Assumptions!$A$5:$C$10,3,FALSE),1E+99),"Check capacity",IF($K88&gt;Assumptions!$L$8,"Check cost","Ready for review")))))))))</f>
        <v/>
      </c>
    </row>
    <row r="89">
      <c r="A89" s="14" t="n"/>
      <c r="B89" s="15" t="n"/>
      <c r="C89" s="14" t="n"/>
      <c r="D89" s="16" t="n"/>
      <c r="E89" s="17" t="n"/>
      <c r="F89" s="17" t="n"/>
      <c r="G89" s="17" t="n"/>
      <c r="H89" s="18">
        <f>IF($A89="","",IF(OR($E89="",$F89="",$G89=""),"",IFERROR(SUM($E89:$G89)/60,"")))</f>
        <v/>
      </c>
      <c r="I89" s="16" t="n"/>
      <c r="J89" s="17" t="n"/>
      <c r="K89" s="28" t="n"/>
      <c r="L89" s="14" t="n"/>
      <c r="M89" s="14" t="n"/>
      <c r="N89" s="14" t="n"/>
      <c r="O89" s="17" t="n"/>
      <c r="P89" s="20">
        <f>IF($A89="","",IF(COUNTIF($A$5:$A$104,$A89)&gt;1,"Check duplicate ID",IF(OR($B89="",$C89="",$D89="",$E89="",$F89="",$G89="",$L89="",$M89="",$N89="",$O89=""),"Check required fields",IF(OR(COUNTIF(Assumptions!$A$5:$A$10,$C89)=0,COUNTIF(Assumptions!$E$5:$E$9,$L89)=0,COUNTIF(Assumptions!$G$5:$G$9,$N89)=0,COUNTIF(Assumptions!$I$5:$I$9,$M89)=0),"Check list choice",IF($N89="Canceled","No review needed",IF(OR($B89&lt;Assumptions!$L$5,$B89&gt;Assumptions!$L$6),"Check date range",IF($E89&gt;IFERROR(VLOOKUP($C89,Assumptions!$A$5:$C$10,2,FALSE),1E+99),"Check duration",IF($O89&gt;IFERROR(VLOOKUP($C89,Assumptions!$A$5:$C$10,3,FALSE),1E+99),"Check capacity",IF($K89&gt;Assumptions!$L$8,"Check cost","Ready for review")))))))))</f>
        <v/>
      </c>
    </row>
    <row r="90">
      <c r="A90" s="14" t="n"/>
      <c r="B90" s="15" t="n"/>
      <c r="C90" s="14" t="n"/>
      <c r="D90" s="16" t="n"/>
      <c r="E90" s="17" t="n"/>
      <c r="F90" s="17" t="n"/>
      <c r="G90" s="17" t="n"/>
      <c r="H90" s="21">
        <f>IF($A90="","",IF(OR($E90="",$F90="",$G90=""),"",IFERROR(SUM($E90:$G90)/60,"")))</f>
        <v/>
      </c>
      <c r="I90" s="16" t="n"/>
      <c r="J90" s="17" t="n"/>
      <c r="K90" s="28" t="n"/>
      <c r="L90" s="14" t="n"/>
      <c r="M90" s="14" t="n"/>
      <c r="N90" s="14" t="n"/>
      <c r="O90" s="17" t="n"/>
      <c r="P90" s="22">
        <f>IF($A90="","",IF(COUNTIF($A$5:$A$104,$A90)&gt;1,"Check duplicate ID",IF(OR($B90="",$C90="",$D90="",$E90="",$F90="",$G90="",$L90="",$M90="",$N90="",$O90=""),"Check required fields",IF(OR(COUNTIF(Assumptions!$A$5:$A$10,$C90)=0,COUNTIF(Assumptions!$E$5:$E$9,$L90)=0,COUNTIF(Assumptions!$G$5:$G$9,$N90)=0,COUNTIF(Assumptions!$I$5:$I$9,$M90)=0),"Check list choice",IF($N90="Canceled","No review needed",IF(OR($B90&lt;Assumptions!$L$5,$B90&gt;Assumptions!$L$6),"Check date range",IF($E90&gt;IFERROR(VLOOKUP($C90,Assumptions!$A$5:$C$10,2,FALSE),1E+99),"Check duration",IF($O90&gt;IFERROR(VLOOKUP($C90,Assumptions!$A$5:$C$10,3,FALSE),1E+99),"Check capacity",IF($K90&gt;Assumptions!$L$8,"Check cost","Ready for review")))))))))</f>
        <v/>
      </c>
    </row>
    <row r="91">
      <c r="A91" s="14" t="n"/>
      <c r="B91" s="15" t="n"/>
      <c r="C91" s="14" t="n"/>
      <c r="D91" s="16" t="n"/>
      <c r="E91" s="17" t="n"/>
      <c r="F91" s="17" t="n"/>
      <c r="G91" s="17" t="n"/>
      <c r="H91" s="18">
        <f>IF($A91="","",IF(OR($E91="",$F91="",$G91=""),"",IFERROR(SUM($E91:$G91)/60,"")))</f>
        <v/>
      </c>
      <c r="I91" s="16" t="n"/>
      <c r="J91" s="17" t="n"/>
      <c r="K91" s="28" t="n"/>
      <c r="L91" s="14" t="n"/>
      <c r="M91" s="14" t="n"/>
      <c r="N91" s="14" t="n"/>
      <c r="O91" s="17" t="n"/>
      <c r="P91" s="20">
        <f>IF($A91="","",IF(COUNTIF($A$5:$A$104,$A91)&gt;1,"Check duplicate ID",IF(OR($B91="",$C91="",$D91="",$E91="",$F91="",$G91="",$L91="",$M91="",$N91="",$O91=""),"Check required fields",IF(OR(COUNTIF(Assumptions!$A$5:$A$10,$C91)=0,COUNTIF(Assumptions!$E$5:$E$9,$L91)=0,COUNTIF(Assumptions!$G$5:$G$9,$N91)=0,COUNTIF(Assumptions!$I$5:$I$9,$M91)=0),"Check list choice",IF($N91="Canceled","No review needed",IF(OR($B91&lt;Assumptions!$L$5,$B91&gt;Assumptions!$L$6),"Check date range",IF($E91&gt;IFERROR(VLOOKUP($C91,Assumptions!$A$5:$C$10,2,FALSE),1E+99),"Check duration",IF($O91&gt;IFERROR(VLOOKUP($C91,Assumptions!$A$5:$C$10,3,FALSE),1E+99),"Check capacity",IF($K91&gt;Assumptions!$L$8,"Check cost","Ready for review")))))))))</f>
        <v/>
      </c>
    </row>
    <row r="92">
      <c r="A92" s="14" t="n"/>
      <c r="B92" s="15" t="n"/>
      <c r="C92" s="14" t="n"/>
      <c r="D92" s="16" t="n"/>
      <c r="E92" s="17" t="n"/>
      <c r="F92" s="17" t="n"/>
      <c r="G92" s="17" t="n"/>
      <c r="H92" s="21">
        <f>IF($A92="","",IF(OR($E92="",$F92="",$G92=""),"",IFERROR(SUM($E92:$G92)/60,"")))</f>
        <v/>
      </c>
      <c r="I92" s="16" t="n"/>
      <c r="J92" s="17" t="n"/>
      <c r="K92" s="28" t="n"/>
      <c r="L92" s="14" t="n"/>
      <c r="M92" s="14" t="n"/>
      <c r="N92" s="14" t="n"/>
      <c r="O92" s="17" t="n"/>
      <c r="P92" s="22">
        <f>IF($A92="","",IF(COUNTIF($A$5:$A$104,$A92)&gt;1,"Check duplicate ID",IF(OR($B92="",$C92="",$D92="",$E92="",$F92="",$G92="",$L92="",$M92="",$N92="",$O92=""),"Check required fields",IF(OR(COUNTIF(Assumptions!$A$5:$A$10,$C92)=0,COUNTIF(Assumptions!$E$5:$E$9,$L92)=0,COUNTIF(Assumptions!$G$5:$G$9,$N92)=0,COUNTIF(Assumptions!$I$5:$I$9,$M92)=0),"Check list choice",IF($N92="Canceled","No review needed",IF(OR($B92&lt;Assumptions!$L$5,$B92&gt;Assumptions!$L$6),"Check date range",IF($E92&gt;IFERROR(VLOOKUP($C92,Assumptions!$A$5:$C$10,2,FALSE),1E+99),"Check duration",IF($O92&gt;IFERROR(VLOOKUP($C92,Assumptions!$A$5:$C$10,3,FALSE),1E+99),"Check capacity",IF($K92&gt;Assumptions!$L$8,"Check cost","Ready for review")))))))))</f>
        <v/>
      </c>
    </row>
    <row r="93">
      <c r="A93" s="14" t="n"/>
      <c r="B93" s="15" t="n"/>
      <c r="C93" s="14" t="n"/>
      <c r="D93" s="16" t="n"/>
      <c r="E93" s="17" t="n"/>
      <c r="F93" s="17" t="n"/>
      <c r="G93" s="17" t="n"/>
      <c r="H93" s="18">
        <f>IF($A93="","",IF(OR($E93="",$F93="",$G93=""),"",IFERROR(SUM($E93:$G93)/60,"")))</f>
        <v/>
      </c>
      <c r="I93" s="16" t="n"/>
      <c r="J93" s="17" t="n"/>
      <c r="K93" s="28" t="n"/>
      <c r="L93" s="14" t="n"/>
      <c r="M93" s="14" t="n"/>
      <c r="N93" s="14" t="n"/>
      <c r="O93" s="17" t="n"/>
      <c r="P93" s="20">
        <f>IF($A93="","",IF(COUNTIF($A$5:$A$104,$A93)&gt;1,"Check duplicate ID",IF(OR($B93="",$C93="",$D93="",$E93="",$F93="",$G93="",$L93="",$M93="",$N93="",$O93=""),"Check required fields",IF(OR(COUNTIF(Assumptions!$A$5:$A$10,$C93)=0,COUNTIF(Assumptions!$E$5:$E$9,$L93)=0,COUNTIF(Assumptions!$G$5:$G$9,$N93)=0,COUNTIF(Assumptions!$I$5:$I$9,$M93)=0),"Check list choice",IF($N93="Canceled","No review needed",IF(OR($B93&lt;Assumptions!$L$5,$B93&gt;Assumptions!$L$6),"Check date range",IF($E93&gt;IFERROR(VLOOKUP($C93,Assumptions!$A$5:$C$10,2,FALSE),1E+99),"Check duration",IF($O93&gt;IFERROR(VLOOKUP($C93,Assumptions!$A$5:$C$10,3,FALSE),1E+99),"Check capacity",IF($K93&gt;Assumptions!$L$8,"Check cost","Ready for review")))))))))</f>
        <v/>
      </c>
    </row>
    <row r="94">
      <c r="A94" s="14" t="n"/>
      <c r="B94" s="15" t="n"/>
      <c r="C94" s="14" t="n"/>
      <c r="D94" s="16" t="n"/>
      <c r="E94" s="17" t="n"/>
      <c r="F94" s="17" t="n"/>
      <c r="G94" s="17" t="n"/>
      <c r="H94" s="21">
        <f>IF($A94="","",IF(OR($E94="",$F94="",$G94=""),"",IFERROR(SUM($E94:$G94)/60,"")))</f>
        <v/>
      </c>
      <c r="I94" s="16" t="n"/>
      <c r="J94" s="17" t="n"/>
      <c r="K94" s="28" t="n"/>
      <c r="L94" s="14" t="n"/>
      <c r="M94" s="14" t="n"/>
      <c r="N94" s="14" t="n"/>
      <c r="O94" s="17" t="n"/>
      <c r="P94" s="22">
        <f>IF($A94="","",IF(COUNTIF($A$5:$A$104,$A94)&gt;1,"Check duplicate ID",IF(OR($B94="",$C94="",$D94="",$E94="",$F94="",$G94="",$L94="",$M94="",$N94="",$O94=""),"Check required fields",IF(OR(COUNTIF(Assumptions!$A$5:$A$10,$C94)=0,COUNTIF(Assumptions!$E$5:$E$9,$L94)=0,COUNTIF(Assumptions!$G$5:$G$9,$N94)=0,COUNTIF(Assumptions!$I$5:$I$9,$M94)=0),"Check list choice",IF($N94="Canceled","No review needed",IF(OR($B94&lt;Assumptions!$L$5,$B94&gt;Assumptions!$L$6),"Check date range",IF($E94&gt;IFERROR(VLOOKUP($C94,Assumptions!$A$5:$C$10,2,FALSE),1E+99),"Check duration",IF($O94&gt;IFERROR(VLOOKUP($C94,Assumptions!$A$5:$C$10,3,FALSE),1E+99),"Check capacity",IF($K94&gt;Assumptions!$L$8,"Check cost","Ready for review")))))))))</f>
        <v/>
      </c>
    </row>
    <row r="95">
      <c r="A95" s="14" t="n"/>
      <c r="B95" s="15" t="n"/>
      <c r="C95" s="14" t="n"/>
      <c r="D95" s="16" t="n"/>
      <c r="E95" s="17" t="n"/>
      <c r="F95" s="17" t="n"/>
      <c r="G95" s="17" t="n"/>
      <c r="H95" s="18">
        <f>IF($A95="","",IF(OR($E95="",$F95="",$G95=""),"",IFERROR(SUM($E95:$G95)/60,"")))</f>
        <v/>
      </c>
      <c r="I95" s="16" t="n"/>
      <c r="J95" s="17" t="n"/>
      <c r="K95" s="28" t="n"/>
      <c r="L95" s="14" t="n"/>
      <c r="M95" s="14" t="n"/>
      <c r="N95" s="14" t="n"/>
      <c r="O95" s="17" t="n"/>
      <c r="P95" s="20">
        <f>IF($A95="","",IF(COUNTIF($A$5:$A$104,$A95)&gt;1,"Check duplicate ID",IF(OR($B95="",$C95="",$D95="",$E95="",$F95="",$G95="",$L95="",$M95="",$N95="",$O95=""),"Check required fields",IF(OR(COUNTIF(Assumptions!$A$5:$A$10,$C95)=0,COUNTIF(Assumptions!$E$5:$E$9,$L95)=0,COUNTIF(Assumptions!$G$5:$G$9,$N95)=0,COUNTIF(Assumptions!$I$5:$I$9,$M95)=0),"Check list choice",IF($N95="Canceled","No review needed",IF(OR($B95&lt;Assumptions!$L$5,$B95&gt;Assumptions!$L$6),"Check date range",IF($E95&gt;IFERROR(VLOOKUP($C95,Assumptions!$A$5:$C$10,2,FALSE),1E+99),"Check duration",IF($O95&gt;IFERROR(VLOOKUP($C95,Assumptions!$A$5:$C$10,3,FALSE),1E+99),"Check capacity",IF($K95&gt;Assumptions!$L$8,"Check cost","Ready for review")))))))))</f>
        <v/>
      </c>
    </row>
    <row r="96">
      <c r="A96" s="14" t="n"/>
      <c r="B96" s="15" t="n"/>
      <c r="C96" s="14" t="n"/>
      <c r="D96" s="16" t="n"/>
      <c r="E96" s="17" t="n"/>
      <c r="F96" s="17" t="n"/>
      <c r="G96" s="17" t="n"/>
      <c r="H96" s="21">
        <f>IF($A96="","",IF(OR($E96="",$F96="",$G96=""),"",IFERROR(SUM($E96:$G96)/60,"")))</f>
        <v/>
      </c>
      <c r="I96" s="16" t="n"/>
      <c r="J96" s="17" t="n"/>
      <c r="K96" s="28" t="n"/>
      <c r="L96" s="14" t="n"/>
      <c r="M96" s="14" t="n"/>
      <c r="N96" s="14" t="n"/>
      <c r="O96" s="17" t="n"/>
      <c r="P96" s="22">
        <f>IF($A96="","",IF(COUNTIF($A$5:$A$104,$A96)&gt;1,"Check duplicate ID",IF(OR($B96="",$C96="",$D96="",$E96="",$F96="",$G96="",$L96="",$M96="",$N96="",$O96=""),"Check required fields",IF(OR(COUNTIF(Assumptions!$A$5:$A$10,$C96)=0,COUNTIF(Assumptions!$E$5:$E$9,$L96)=0,COUNTIF(Assumptions!$G$5:$G$9,$N96)=0,COUNTIF(Assumptions!$I$5:$I$9,$M96)=0),"Check list choice",IF($N96="Canceled","No review needed",IF(OR($B96&lt;Assumptions!$L$5,$B96&gt;Assumptions!$L$6),"Check date range",IF($E96&gt;IFERROR(VLOOKUP($C96,Assumptions!$A$5:$C$10,2,FALSE),1E+99),"Check duration",IF($O96&gt;IFERROR(VLOOKUP($C96,Assumptions!$A$5:$C$10,3,FALSE),1E+99),"Check capacity",IF($K96&gt;Assumptions!$L$8,"Check cost","Ready for review")))))))))</f>
        <v/>
      </c>
    </row>
    <row r="97">
      <c r="A97" s="14" t="n"/>
      <c r="B97" s="15" t="n"/>
      <c r="C97" s="14" t="n"/>
      <c r="D97" s="16" t="n"/>
      <c r="E97" s="17" t="n"/>
      <c r="F97" s="17" t="n"/>
      <c r="G97" s="17" t="n"/>
      <c r="H97" s="18">
        <f>IF($A97="","",IF(OR($E97="",$F97="",$G97=""),"",IFERROR(SUM($E97:$G97)/60,"")))</f>
        <v/>
      </c>
      <c r="I97" s="16" t="n"/>
      <c r="J97" s="17" t="n"/>
      <c r="K97" s="28" t="n"/>
      <c r="L97" s="14" t="n"/>
      <c r="M97" s="14" t="n"/>
      <c r="N97" s="14" t="n"/>
      <c r="O97" s="17" t="n"/>
      <c r="P97" s="20">
        <f>IF($A97="","",IF(COUNTIF($A$5:$A$104,$A97)&gt;1,"Check duplicate ID",IF(OR($B97="",$C97="",$D97="",$E97="",$F97="",$G97="",$L97="",$M97="",$N97="",$O97=""),"Check required fields",IF(OR(COUNTIF(Assumptions!$A$5:$A$10,$C97)=0,COUNTIF(Assumptions!$E$5:$E$9,$L97)=0,COUNTIF(Assumptions!$G$5:$G$9,$N97)=0,COUNTIF(Assumptions!$I$5:$I$9,$M97)=0),"Check list choice",IF($N97="Canceled","No review needed",IF(OR($B97&lt;Assumptions!$L$5,$B97&gt;Assumptions!$L$6),"Check date range",IF($E97&gt;IFERROR(VLOOKUP($C97,Assumptions!$A$5:$C$10,2,FALSE),1E+99),"Check duration",IF($O97&gt;IFERROR(VLOOKUP($C97,Assumptions!$A$5:$C$10,3,FALSE),1E+99),"Check capacity",IF($K97&gt;Assumptions!$L$8,"Check cost","Ready for review")))))))))</f>
        <v/>
      </c>
    </row>
    <row r="98">
      <c r="A98" s="14" t="n"/>
      <c r="B98" s="15" t="n"/>
      <c r="C98" s="14" t="n"/>
      <c r="D98" s="16" t="n"/>
      <c r="E98" s="17" t="n"/>
      <c r="F98" s="17" t="n"/>
      <c r="G98" s="17" t="n"/>
      <c r="H98" s="21">
        <f>IF($A98="","",IF(OR($E98="",$F98="",$G98=""),"",IFERROR(SUM($E98:$G98)/60,"")))</f>
        <v/>
      </c>
      <c r="I98" s="16" t="n"/>
      <c r="J98" s="17" t="n"/>
      <c r="K98" s="28" t="n"/>
      <c r="L98" s="14" t="n"/>
      <c r="M98" s="14" t="n"/>
      <c r="N98" s="14" t="n"/>
      <c r="O98" s="17" t="n"/>
      <c r="P98" s="22">
        <f>IF($A98="","",IF(COUNTIF($A$5:$A$104,$A98)&gt;1,"Check duplicate ID",IF(OR($B98="",$C98="",$D98="",$E98="",$F98="",$G98="",$L98="",$M98="",$N98="",$O98=""),"Check required fields",IF(OR(COUNTIF(Assumptions!$A$5:$A$10,$C98)=0,COUNTIF(Assumptions!$E$5:$E$9,$L98)=0,COUNTIF(Assumptions!$G$5:$G$9,$N98)=0,COUNTIF(Assumptions!$I$5:$I$9,$M98)=0),"Check list choice",IF($N98="Canceled","No review needed",IF(OR($B98&lt;Assumptions!$L$5,$B98&gt;Assumptions!$L$6),"Check date range",IF($E98&gt;IFERROR(VLOOKUP($C98,Assumptions!$A$5:$C$10,2,FALSE),1E+99),"Check duration",IF($O98&gt;IFERROR(VLOOKUP($C98,Assumptions!$A$5:$C$10,3,FALSE),1E+99),"Check capacity",IF($K98&gt;Assumptions!$L$8,"Check cost","Ready for review")))))))))</f>
        <v/>
      </c>
    </row>
    <row r="99">
      <c r="A99" s="14" t="n"/>
      <c r="B99" s="15" t="n"/>
      <c r="C99" s="14" t="n"/>
      <c r="D99" s="16" t="n"/>
      <c r="E99" s="17" t="n"/>
      <c r="F99" s="17" t="n"/>
      <c r="G99" s="17" t="n"/>
      <c r="H99" s="18">
        <f>IF($A99="","",IF(OR($E99="",$F99="",$G99=""),"",IFERROR(SUM($E99:$G99)/60,"")))</f>
        <v/>
      </c>
      <c r="I99" s="16" t="n"/>
      <c r="J99" s="17" t="n"/>
      <c r="K99" s="28" t="n"/>
      <c r="L99" s="14" t="n"/>
      <c r="M99" s="14" t="n"/>
      <c r="N99" s="14" t="n"/>
      <c r="O99" s="17" t="n"/>
      <c r="P99" s="20">
        <f>IF($A99="","",IF(COUNTIF($A$5:$A$104,$A99)&gt;1,"Check duplicate ID",IF(OR($B99="",$C99="",$D99="",$E99="",$F99="",$G99="",$L99="",$M99="",$N99="",$O99=""),"Check required fields",IF(OR(COUNTIF(Assumptions!$A$5:$A$10,$C99)=0,COUNTIF(Assumptions!$E$5:$E$9,$L99)=0,COUNTIF(Assumptions!$G$5:$G$9,$N99)=0,COUNTIF(Assumptions!$I$5:$I$9,$M99)=0),"Check list choice",IF($N99="Canceled","No review needed",IF(OR($B99&lt;Assumptions!$L$5,$B99&gt;Assumptions!$L$6),"Check date range",IF($E99&gt;IFERROR(VLOOKUP($C99,Assumptions!$A$5:$C$10,2,FALSE),1E+99),"Check duration",IF($O99&gt;IFERROR(VLOOKUP($C99,Assumptions!$A$5:$C$10,3,FALSE),1E+99),"Check capacity",IF($K99&gt;Assumptions!$L$8,"Check cost","Ready for review")))))))))</f>
        <v/>
      </c>
    </row>
    <row r="100">
      <c r="A100" s="14" t="n"/>
      <c r="B100" s="15" t="n"/>
      <c r="C100" s="14" t="n"/>
      <c r="D100" s="16" t="n"/>
      <c r="E100" s="17" t="n"/>
      <c r="F100" s="17" t="n"/>
      <c r="G100" s="17" t="n"/>
      <c r="H100" s="21">
        <f>IF($A100="","",IF(OR($E100="",$F100="",$G100=""),"",IFERROR(SUM($E100:$G100)/60,"")))</f>
        <v/>
      </c>
      <c r="I100" s="16" t="n"/>
      <c r="J100" s="17" t="n"/>
      <c r="K100" s="28" t="n"/>
      <c r="L100" s="14" t="n"/>
      <c r="M100" s="14" t="n"/>
      <c r="N100" s="14" t="n"/>
      <c r="O100" s="17" t="n"/>
      <c r="P100" s="22">
        <f>IF($A100="","",IF(COUNTIF($A$5:$A$104,$A100)&gt;1,"Check duplicate ID",IF(OR($B100="",$C100="",$D100="",$E100="",$F100="",$G100="",$L100="",$M100="",$N100="",$O100=""),"Check required fields",IF(OR(COUNTIF(Assumptions!$A$5:$A$10,$C100)=0,COUNTIF(Assumptions!$E$5:$E$9,$L100)=0,COUNTIF(Assumptions!$G$5:$G$9,$N100)=0,COUNTIF(Assumptions!$I$5:$I$9,$M100)=0),"Check list choice",IF($N100="Canceled","No review needed",IF(OR($B100&lt;Assumptions!$L$5,$B100&gt;Assumptions!$L$6),"Check date range",IF($E100&gt;IFERROR(VLOOKUP($C100,Assumptions!$A$5:$C$10,2,FALSE),1E+99),"Check duration",IF($O100&gt;IFERROR(VLOOKUP($C100,Assumptions!$A$5:$C$10,3,FALSE),1E+99),"Check capacity",IF($K100&gt;Assumptions!$L$8,"Check cost","Ready for review")))))))))</f>
        <v/>
      </c>
    </row>
    <row r="101">
      <c r="A101" s="14" t="n"/>
      <c r="B101" s="15" t="n"/>
      <c r="C101" s="14" t="n"/>
      <c r="D101" s="16" t="n"/>
      <c r="E101" s="17" t="n"/>
      <c r="F101" s="17" t="n"/>
      <c r="G101" s="17" t="n"/>
      <c r="H101" s="18">
        <f>IF($A101="","",IF(OR($E101="",$F101="",$G101=""),"",IFERROR(SUM($E101:$G101)/60,"")))</f>
        <v/>
      </c>
      <c r="I101" s="16" t="n"/>
      <c r="J101" s="17" t="n"/>
      <c r="K101" s="28" t="n"/>
      <c r="L101" s="14" t="n"/>
      <c r="M101" s="14" t="n"/>
      <c r="N101" s="14" t="n"/>
      <c r="O101" s="17" t="n"/>
      <c r="P101" s="20">
        <f>IF($A101="","",IF(COUNTIF($A$5:$A$104,$A101)&gt;1,"Check duplicate ID",IF(OR($B101="",$C101="",$D101="",$E101="",$F101="",$G101="",$L101="",$M101="",$N101="",$O101=""),"Check required fields",IF(OR(COUNTIF(Assumptions!$A$5:$A$10,$C101)=0,COUNTIF(Assumptions!$E$5:$E$9,$L101)=0,COUNTIF(Assumptions!$G$5:$G$9,$N101)=0,COUNTIF(Assumptions!$I$5:$I$9,$M101)=0),"Check list choice",IF($N101="Canceled","No review needed",IF(OR($B101&lt;Assumptions!$L$5,$B101&gt;Assumptions!$L$6),"Check date range",IF($E101&gt;IFERROR(VLOOKUP($C101,Assumptions!$A$5:$C$10,2,FALSE),1E+99),"Check duration",IF($O101&gt;IFERROR(VLOOKUP($C101,Assumptions!$A$5:$C$10,3,FALSE),1E+99),"Check capacity",IF($K101&gt;Assumptions!$L$8,"Check cost","Ready for review")))))))))</f>
        <v/>
      </c>
    </row>
    <row r="102">
      <c r="A102" s="14" t="n"/>
      <c r="B102" s="15" t="n"/>
      <c r="C102" s="14" t="n"/>
      <c r="D102" s="16" t="n"/>
      <c r="E102" s="17" t="n"/>
      <c r="F102" s="17" t="n"/>
      <c r="G102" s="17" t="n"/>
      <c r="H102" s="21">
        <f>IF($A102="","",IF(OR($E102="",$F102="",$G102=""),"",IFERROR(SUM($E102:$G102)/60,"")))</f>
        <v/>
      </c>
      <c r="I102" s="16" t="n"/>
      <c r="J102" s="17" t="n"/>
      <c r="K102" s="28" t="n"/>
      <c r="L102" s="14" t="n"/>
      <c r="M102" s="14" t="n"/>
      <c r="N102" s="14" t="n"/>
      <c r="O102" s="17" t="n"/>
      <c r="P102" s="22">
        <f>IF($A102="","",IF(COUNTIF($A$5:$A$104,$A102)&gt;1,"Check duplicate ID",IF(OR($B102="",$C102="",$D102="",$E102="",$F102="",$G102="",$L102="",$M102="",$N102="",$O102=""),"Check required fields",IF(OR(COUNTIF(Assumptions!$A$5:$A$10,$C102)=0,COUNTIF(Assumptions!$E$5:$E$9,$L102)=0,COUNTIF(Assumptions!$G$5:$G$9,$N102)=0,COUNTIF(Assumptions!$I$5:$I$9,$M102)=0),"Check list choice",IF($N102="Canceled","No review needed",IF(OR($B102&lt;Assumptions!$L$5,$B102&gt;Assumptions!$L$6),"Check date range",IF($E102&gt;IFERROR(VLOOKUP($C102,Assumptions!$A$5:$C$10,2,FALSE),1E+99),"Check duration",IF($O102&gt;IFERROR(VLOOKUP($C102,Assumptions!$A$5:$C$10,3,FALSE),1E+99),"Check capacity",IF($K102&gt;Assumptions!$L$8,"Check cost","Ready for review")))))))))</f>
        <v/>
      </c>
    </row>
    <row r="103">
      <c r="A103" s="14" t="n"/>
      <c r="B103" s="15" t="n"/>
      <c r="C103" s="14" t="n"/>
      <c r="D103" s="16" t="n"/>
      <c r="E103" s="17" t="n"/>
      <c r="F103" s="17" t="n"/>
      <c r="G103" s="17" t="n"/>
      <c r="H103" s="18">
        <f>IF($A103="","",IF(OR($E103="",$F103="",$G103=""),"",IFERROR(SUM($E103:$G103)/60,"")))</f>
        <v/>
      </c>
      <c r="I103" s="16" t="n"/>
      <c r="J103" s="17" t="n"/>
      <c r="K103" s="28" t="n"/>
      <c r="L103" s="14" t="n"/>
      <c r="M103" s="14" t="n"/>
      <c r="N103" s="14" t="n"/>
      <c r="O103" s="17" t="n"/>
      <c r="P103" s="20">
        <f>IF($A103="","",IF(COUNTIF($A$5:$A$104,$A103)&gt;1,"Check duplicate ID",IF(OR($B103="",$C103="",$D103="",$E103="",$F103="",$G103="",$L103="",$M103="",$N103="",$O103=""),"Check required fields",IF(OR(COUNTIF(Assumptions!$A$5:$A$10,$C103)=0,COUNTIF(Assumptions!$E$5:$E$9,$L103)=0,COUNTIF(Assumptions!$G$5:$G$9,$N103)=0,COUNTIF(Assumptions!$I$5:$I$9,$M103)=0),"Check list choice",IF($N103="Canceled","No review needed",IF(OR($B103&lt;Assumptions!$L$5,$B103&gt;Assumptions!$L$6),"Check date range",IF($E103&gt;IFERROR(VLOOKUP($C103,Assumptions!$A$5:$C$10,2,FALSE),1E+99),"Check duration",IF($O103&gt;IFERROR(VLOOKUP($C103,Assumptions!$A$5:$C$10,3,FALSE),1E+99),"Check capacity",IF($K103&gt;Assumptions!$L$8,"Check cost","Ready for review")))))))))</f>
        <v/>
      </c>
    </row>
    <row r="104">
      <c r="A104" s="14" t="n"/>
      <c r="B104" s="15" t="n"/>
      <c r="C104" s="14" t="n"/>
      <c r="D104" s="16" t="n"/>
      <c r="E104" s="17" t="n"/>
      <c r="F104" s="17" t="n"/>
      <c r="G104" s="17" t="n"/>
      <c r="H104" s="21">
        <f>IF($A104="","",IF(OR($E104="",$F104="",$G104=""),"",IFERROR(SUM($E104:$G104)/60,"")))</f>
        <v/>
      </c>
      <c r="I104" s="16" t="n"/>
      <c r="J104" s="17" t="n"/>
      <c r="K104" s="28" t="n"/>
      <c r="L104" s="14" t="n"/>
      <c r="M104" s="14" t="n"/>
      <c r="N104" s="14" t="n"/>
      <c r="O104" s="17" t="n"/>
      <c r="P104" s="22">
        <f>IF($A104="","",IF(COUNTIF($A$5:$A$104,$A104)&gt;1,"Check duplicate ID",IF(OR($B104="",$C104="",$D104="",$E104="",$F104="",$G104="",$L104="",$M104="",$N104="",$O104=""),"Check required fields",IF(OR(COUNTIF(Assumptions!$A$5:$A$10,$C104)=0,COUNTIF(Assumptions!$E$5:$E$9,$L104)=0,COUNTIF(Assumptions!$G$5:$G$9,$N104)=0,COUNTIF(Assumptions!$I$5:$I$9,$M104)=0),"Check list choice",IF($N104="Canceled","No review needed",IF(OR($B104&lt;Assumptions!$L$5,$B104&gt;Assumptions!$L$6),"Check date range",IF($E104&gt;IFERROR(VLOOKUP($C104,Assumptions!$A$5:$C$10,2,FALSE),1E+99),"Check duration",IF($O104&gt;IFERROR(VLOOKUP($C104,Assumptions!$A$5:$C$10,3,FALSE),1E+99),"Check capacity",IF($K104&gt;Assumptions!$L$8,"Check cost","Ready for review")))))))))</f>
        <v/>
      </c>
    </row>
  </sheetData>
  <autoFilter ref="A4:P104"/>
  <mergeCells count="1">
    <mergeCell ref="A1:P1"/>
  </mergeCells>
  <conditionalFormatting sqref="P5:P104">
    <cfRule type="expression" priority="1" dxfId="0">
      <formula>LEFT($P5,5)="Check"</formula>
    </cfRule>
    <cfRule type="expression" priority="2" dxfId="1">
      <formula>$P5="Ready for review"</formula>
    </cfRule>
  </conditionalFormatting>
  <conditionalFormatting sqref="B5:B104">
    <cfRule type="expression" priority="3" dxfId="0">
      <formula>=AND($A5&lt;&gt;"",$B5&lt;TODAY(),OR($N5="Draft",$N5="Planned",$N5="Ready"))</formula>
    </cfRule>
  </conditionalFormatting>
  <conditionalFormatting sqref="N5:N104">
    <cfRule type="expression" priority="4" dxfId="1">
      <formula>$N5="Completed"</formula>
    </cfRule>
  </conditionalFormatting>
  <dataValidations count="10">
    <dataValidation sqref="B5:B104" showDropDown="0" showInputMessage="1" showErrorMessage="1" allowBlank="0" errorTitle="Check the entry" error="Enter a date within the editable planning window." promptTitle="Activity planner input" prompt="Enter a date within the editable planning window." type="date" errorStyle="stop" operator="between">
      <formula1>'Assumptions'!$L$5</formula1>
      <formula2>'Assumptions'!$L$6</formula2>
    </dataValidation>
    <dataValidation sqref="C5:C104" showDropDown="0" showInputMessage="1" showErrorMessage="1" allowBlank="0" errorTitle="Check the entry" error="Choose an age group from the editable list." promptTitle="Activity planner input" prompt="Choose an age group from the editable list." type="list" errorStyle="stop">
      <formula1>'Assumptions'!$A$5:$A$10</formula1>
    </dataValidation>
    <dataValidation sqref="E5:E104" showDropDown="0" showInputMessage="1" showErrorMessage="1" allowBlank="0" errorTitle="Check the entry" error="Enter whole activity minutes within the entry limit." promptTitle="Activity planner input" prompt="Enter whole activity minutes within the entry limit." type="whole" errorStyle="stop" operator="between">
      <formula1>1</formula1>
      <formula2>'Assumptions'!$L$7</formula2>
    </dataValidation>
    <dataValidation sqref="F5:G104" showDropDown="0" showInputMessage="1" showErrorMessage="1" allowBlank="0" errorTitle="Check the entry" error="Enter whole setup or cleanup minutes." promptTitle="Activity planner input" prompt="Enter whole setup or cleanup minutes." type="whole" errorStyle="stop" operator="between">
      <formula1>0</formula1>
      <formula2>'Assumptions'!$L$7</formula2>
    </dataValidation>
    <dataValidation sqref="J5:J104" showDropDown="0" showInputMessage="1" showErrorMessage="1" allowBlank="0" errorTitle="Check the entry" error="Enter a whole material quantity." promptTitle="Activity planner input" prompt="Enter a whole material quantity." type="whole" errorStyle="stop" operator="between">
      <formula1>0</formula1>
      <formula2>'Assumptions'!$L$11</formula2>
    </dataValidation>
    <dataValidation sqref="K5:K104" showDropDown="0" showInputMessage="1" showErrorMessage="1" allowBlank="0" errorTitle="Check the entry" error="Enter a nonnegative estimated cost." promptTitle="Activity planner input" prompt="Enter a nonnegative estimated cost." type="decimal" errorStyle="stop" operator="between">
      <formula1>0</formula1>
      <formula2>'Assumptions'!$L$10</formula2>
    </dataValidation>
    <dataValidation sqref="L5:L104" showDropDown="0" showInputMessage="1" showErrorMessage="1" allowBlank="0" errorTitle="Check the entry" error="Choose a room from the editable list." promptTitle="Activity planner input" prompt="Choose a room from the editable list." type="list" errorStyle="stop">
      <formula1>'Assumptions'!$E$5:$E$9</formula1>
    </dataValidation>
    <dataValidation sqref="M5:M104" showDropDown="0" showInputMessage="1" showErrorMessage="1" allowBlank="0" errorTitle="Check the entry" error="Choose a fictional lead assignment from the editable list." promptTitle="Activity planner input" prompt="Choose a fictional lead assignment from the editable list." type="list" errorStyle="stop">
      <formula1>'Assumptions'!$I$5:$I$9</formula1>
    </dataValidation>
    <dataValidation sqref="N5:N104" showDropDown="0" showInputMessage="1" showErrorMessage="1" allowBlank="0" errorTitle="Check the entry" error="Choose a planning status." promptTitle="Activity planner input" prompt="Choose a planning status." type="list" errorStyle="stop">
      <formula1>'Assumptions'!$G$5:$G$9</formula1>
    </dataValidation>
    <dataValidation sqref="O5:O104" showDropDown="0" showInputMessage="1" showErrorMessage="1" allowBlank="0" errorTitle="Check the entry" error="Enter a whole planned child count within the entry limit." promptTitle="Activity planner input" prompt="Enter a whole planned child count within the entry limit." type="whole" errorStyle="stop" operator="between">
      <formula1>1</formula1>
      <formula2>'Assumptions'!$L$9</formula2>
    </dataValidation>
  </dataValidations>
  <pageMargins left="0.75" right="0.75" top="1" bottom="1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tabColor rgb="002F7A68"/>
    <outlinePr summaryBelow="1" summaryRight="1"/>
    <pageSetUpPr/>
  </sheetPr>
  <dimension ref="A1:L1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8" customWidth="1" min="1" max="1"/>
    <col width="22" customWidth="1" min="2" max="2"/>
    <col width="20" customWidth="1" min="3" max="3"/>
    <col width="3" customWidth="1" min="4" max="4"/>
    <col width="20" customWidth="1" min="5" max="5"/>
    <col width="3" customWidth="1" min="6" max="6"/>
    <col width="15" customWidth="1" min="7" max="7"/>
    <col width="3" customWidth="1" min="8" max="8"/>
    <col width="28" customWidth="1" min="9" max="9"/>
    <col width="3" customWidth="1" min="10" max="10"/>
    <col width="34" customWidth="1" min="11" max="11"/>
    <col width="18" customWidth="1" min="12" max="12"/>
  </cols>
  <sheetData>
    <row r="1" ht="28" customHeight="1">
      <c r="A1" s="1" t="inlineStr">
        <is>
          <t>Activity Planner Assumptions</t>
        </is>
      </c>
      <c r="B1" s="24" t="n"/>
      <c r="C1" s="24" t="n"/>
      <c r="D1" s="24" t="n"/>
      <c r="E1" s="24" t="n"/>
      <c r="F1" s="24" t="n"/>
      <c r="G1" s="24" t="n"/>
      <c r="H1" s="24" t="n"/>
      <c r="I1" s="24" t="n"/>
      <c r="J1" s="24" t="n"/>
      <c r="K1" s="24" t="n"/>
      <c r="L1" s="25" t="n"/>
    </row>
    <row r="2" ht="24" customHeight="1">
      <c r="A2" s="2" t="inlineStr">
        <is>
          <t>Yellow cells are editable. These are fictional local planning prompts, not regulatory limits, staffing determinations, or official capacities.</t>
        </is>
      </c>
    </row>
    <row r="3"/>
    <row r="4" ht="38" customHeight="1">
      <c r="A4" s="3" t="inlineStr">
        <is>
          <t>Age Group</t>
        </is>
      </c>
      <c r="B4" s="3" t="inlineStr">
        <is>
          <t>Suggested Max Activity Minutes</t>
        </is>
      </c>
      <c r="C4" s="3" t="inlineStr">
        <is>
          <t>Child-Spot Review Level</t>
        </is>
      </c>
      <c r="E4" s="3" t="inlineStr">
        <is>
          <t>Room</t>
        </is>
      </c>
      <c r="G4" s="3" t="inlineStr">
        <is>
          <t>Status</t>
        </is>
      </c>
      <c r="I4" s="3" t="inlineStr">
        <is>
          <t>Lead Assignment</t>
        </is>
      </c>
      <c r="K4" s="3" t="inlineStr">
        <is>
          <t>Setting</t>
        </is>
      </c>
      <c r="L4" s="3" t="inlineStr">
        <is>
          <t>Editable Value</t>
        </is>
      </c>
    </row>
    <row r="5">
      <c r="A5" s="23" t="inlineStr">
        <is>
          <t>Infant</t>
        </is>
      </c>
      <c r="B5" s="17" t="n">
        <v>15</v>
      </c>
      <c r="C5" s="17" t="n">
        <v>8</v>
      </c>
      <c r="E5" s="23" t="inlineStr">
        <is>
          <t>Nest Room</t>
        </is>
      </c>
      <c r="G5" s="23" t="inlineStr">
        <is>
          <t>Draft</t>
        </is>
      </c>
      <c r="I5" s="23" t="inlineStr">
        <is>
          <t>Fictional Educator Maple</t>
        </is>
      </c>
      <c r="K5" s="7" t="inlineStr">
        <is>
          <t>Earliest Plan Date</t>
        </is>
      </c>
      <c r="L5" s="15" t="n">
        <v>46245</v>
      </c>
    </row>
    <row r="6">
      <c r="A6" s="23" t="inlineStr">
        <is>
          <t>Toddler</t>
        </is>
      </c>
      <c r="B6" s="17" t="n">
        <v>20</v>
      </c>
      <c r="C6" s="17" t="n">
        <v>10</v>
      </c>
      <c r="E6" s="23" t="inlineStr">
        <is>
          <t>Sprout Room</t>
        </is>
      </c>
      <c r="G6" s="23" t="inlineStr">
        <is>
          <t>Planned</t>
        </is>
      </c>
      <c r="I6" s="23" t="inlineStr">
        <is>
          <t>Fictional Educator Comet</t>
        </is>
      </c>
      <c r="K6" s="4" t="inlineStr">
        <is>
          <t>Latest Plan Date</t>
        </is>
      </c>
      <c r="L6" s="15" t="n">
        <v>46640</v>
      </c>
    </row>
    <row r="7">
      <c r="A7" s="23" t="inlineStr">
        <is>
          <t>Preschool 3</t>
        </is>
      </c>
      <c r="B7" s="17" t="n">
        <v>30</v>
      </c>
      <c r="C7" s="17" t="n">
        <v>14</v>
      </c>
      <c r="E7" s="23" t="inlineStr">
        <is>
          <t>Meadow Room</t>
        </is>
      </c>
      <c r="G7" s="23" t="inlineStr">
        <is>
          <t>Ready</t>
        </is>
      </c>
      <c r="I7" s="23" t="inlineStr">
        <is>
          <t>Fictional Educator Pebble</t>
        </is>
      </c>
      <c r="K7" s="7" t="inlineStr">
        <is>
          <t>Maximum Minutes Per Entry</t>
        </is>
      </c>
      <c r="L7" s="17" t="n">
        <v>240</v>
      </c>
    </row>
    <row r="8">
      <c r="A8" s="23" t="inlineStr">
        <is>
          <t>Preschool 4</t>
        </is>
      </c>
      <c r="B8" s="17" t="n">
        <v>35</v>
      </c>
      <c r="C8" s="17" t="n">
        <v>16</v>
      </c>
      <c r="E8" s="23" t="inlineStr">
        <is>
          <t>Sunroom Studio</t>
        </is>
      </c>
      <c r="G8" s="23" t="inlineStr">
        <is>
          <t>Completed</t>
        </is>
      </c>
      <c r="I8" s="23" t="inlineStr">
        <is>
          <t>Fictional Educator Sunbeam</t>
        </is>
      </c>
      <c r="K8" s="4" t="inlineStr">
        <is>
          <t>Cost Review Level</t>
        </is>
      </c>
      <c r="L8" s="28" t="n">
        <v>50</v>
      </c>
    </row>
    <row r="9">
      <c r="A9" s="23" t="inlineStr">
        <is>
          <t>Pre-K</t>
        </is>
      </c>
      <c r="B9" s="17" t="n">
        <v>40</v>
      </c>
      <c r="C9" s="17" t="n">
        <v>18</v>
      </c>
      <c r="E9" s="23" t="inlineStr">
        <is>
          <t>Courtyard Zone</t>
        </is>
      </c>
      <c r="G9" s="23" t="inlineStr">
        <is>
          <t>Canceled</t>
        </is>
      </c>
      <c r="I9" s="23" t="inlineStr">
        <is>
          <t>Fictional Educator Juniper</t>
        </is>
      </c>
      <c r="K9" s="7" t="inlineStr">
        <is>
          <t>Maximum Planned Children Entry</t>
        </is>
      </c>
      <c r="L9" s="17" t="n">
        <v>40</v>
      </c>
    </row>
    <row r="10">
      <c r="A10" s="23" t="inlineStr">
        <is>
          <t>Mixed Age</t>
        </is>
      </c>
      <c r="B10" s="17" t="n">
        <v>30</v>
      </c>
      <c r="C10" s="17" t="n">
        <v>12</v>
      </c>
      <c r="K10" s="4" t="inlineStr">
        <is>
          <t>Maximum Estimated Cost Entry</t>
        </is>
      </c>
      <c r="L10" s="28" t="n">
        <v>500</v>
      </c>
    </row>
    <row r="11">
      <c r="K11" s="7" t="inlineStr">
        <is>
          <t>Maximum Material Quantity Entry</t>
        </is>
      </c>
      <c r="L11" s="17" t="n">
        <v>500</v>
      </c>
    </row>
  </sheetData>
  <autoFilter ref="A4:C10"/>
  <mergeCells count="1">
    <mergeCell ref="A1:L1"/>
  </mergeCells>
  <conditionalFormatting sqref="L5:L6">
    <cfRule type="expression" priority="1" dxfId="0">
      <formula>$L$5&gt;$L$6</formula>
    </cfRule>
  </conditionalFormatting>
  <conditionalFormatting sqref="B5:C10">
    <cfRule type="expression" priority="2" dxfId="0">
      <formula>OR(B5&lt;=0,C5&lt;=0)</formula>
    </cfRule>
  </conditionalFormatting>
  <conditionalFormatting sqref="L7:L11">
    <cfRule type="expression" priority="3" dxfId="0">
      <formula>L7&lt;=0</formula>
    </cfRule>
  </conditionalFormatting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Fictional Daycare Planning Team</dc:creator>
  <dc:title xmlns:dc="http://purl.org/dc/elements/1.1/">Daycare Activity Planner</dc:title>
  <dc:subject xmlns:dc="http://purl.org/dc/elements/1.1/">Fictional childcare-center activity planning workbook</dc:subject>
  <dcterms:created xmlns:dcterms="http://purl.org/dc/terms/" xmlns:xsi="http://www.w3.org/2001/XMLSchema-instance" xsi:type="dcterms:W3CDTF">2026-09-10T21:45:26Z</dcterms:created>
  <dcterms:modified xmlns:dcterms="http://purl.org/dc/terms/" xmlns:xsi="http://www.w3.org/2001/XMLSchema-instance" xsi:type="dcterms:W3CDTF">2026-09-10T21:45:26+00:00Z</dcterms:modified>
</cp:coreProperties>
</file>