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ummary" sheetId="1" state="visible" r:id="rId1"/>
    <sheet xmlns:r="http://schemas.openxmlformats.org/officeDocument/2006/relationships" name="Evidence Index" sheetId="2" state="visible" r:id="rId2"/>
    <sheet xmlns:r="http://schemas.openxmlformats.org/officeDocument/2006/relationships" name="Assumptions" sheetId="3" state="visible" r:id="rId3"/>
  </sheets>
  <definedNames>
    <definedName name="_xlnm._FilterDatabase" localSheetId="0" hidden="1">'Summary'!$A$4:$B$9</definedName>
    <definedName name="_xlnm.Print_Area" localSheetId="0">'Summary'!$A$1:$N$18</definedName>
    <definedName name="_xlnm._FilterDatabase" localSheetId="1" hidden="1">'Evidence Index'!$A$4:$L$104</definedName>
    <definedName name="_xlnm.Print_Area" localSheetId="1">'Evidence Index'!$A$1:$L$104</definedName>
    <definedName name="_xlnm.Print_Area" localSheetId="2">'Assumptions'!$A$1:$E$14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1">
    <numFmt numFmtId="164" formatCode="mm/dd/yyyy"/>
  </numFmts>
  <fonts count="6">
    <font>
      <name val="Calibri"/>
      <family val="2"/>
      <color theme="1"/>
      <sz val="11"/>
      <scheme val="minor"/>
    </font>
    <font>
      <name val="Calibri"/>
      <b val="1"/>
      <color rgb="00FFFFFF"/>
      <sz val="16"/>
    </font>
    <font>
      <name val="Calibri"/>
      <i val="1"/>
      <color rgb="005D6F73"/>
      <sz val="10"/>
    </font>
    <font>
      <name val="Calibri"/>
      <b val="1"/>
      <color rgb="0023343B"/>
      <sz val="10"/>
    </font>
    <font>
      <name val="Calibri"/>
      <color rgb="0023343B"/>
      <sz val="10"/>
    </font>
    <font>
      <name val="Calibri"/>
      <b val="1"/>
      <color rgb="00FFFFFF"/>
      <sz val="11"/>
    </font>
  </fonts>
  <fills count="7">
    <fill>
      <patternFill/>
    </fill>
    <fill>
      <patternFill patternType="gray125"/>
    </fill>
    <fill>
      <patternFill patternType="solid">
        <fgColor rgb="00183B4E"/>
      </patternFill>
    </fill>
    <fill>
      <patternFill patternType="solid">
        <fgColor rgb="00D56A4A"/>
      </patternFill>
    </fill>
    <fill>
      <patternFill patternType="solid">
        <fgColor rgb="00FFFFFF"/>
      </patternFill>
    </fill>
    <fill>
      <patternFill patternType="solid">
        <fgColor rgb="00F5F8F6"/>
      </patternFill>
    </fill>
    <fill>
      <patternFill patternType="solid">
        <fgColor rgb="00FFF1C9"/>
      </patternFill>
    </fill>
  </fills>
  <borders count="6">
    <border>
      <left/>
      <right/>
      <top/>
      <bottom/>
      <diagonal/>
    </border>
    <border>
      <left style="thin">
        <color rgb="00C9D7D2"/>
      </left>
      <right style="thin">
        <color rgb="00C9D7D2"/>
      </right>
      <top style="thin">
        <color rgb="00C9D7D2"/>
      </top>
      <bottom style="thin">
        <color rgb="00C9D7D2"/>
      </bottom>
    </border>
    <border>
      <left/>
      <right/>
      <top style="thin">
        <color rgb="00C9D7D2"/>
      </top>
      <bottom/>
      <diagonal/>
    </border>
    <border>
      <left/>
      <right style="thin">
        <color rgb="00C9D7D2"/>
      </right>
      <top style="thin">
        <color rgb="00C9D7D2"/>
      </top>
      <bottom/>
      <diagonal/>
    </border>
    <border>
      <left/>
      <right/>
      <top style="thin">
        <color rgb="00C9D7D2"/>
      </top>
      <bottom style="thin">
        <color rgb="00C9D7D2"/>
      </bottom>
      <diagonal/>
    </border>
    <border>
      <left/>
      <right style="thin">
        <color rgb="00C9D7D2"/>
      </right>
      <top style="thin">
        <color rgb="00C9D7D2"/>
      </top>
      <bottom style="thin">
        <color rgb="00C9D7D2"/>
      </bottom>
      <diagonal/>
    </border>
  </borders>
  <cellStyleXfs count="1">
    <xf numFmtId="0" fontId="0" fillId="0" borderId="0"/>
  </cellStyleXfs>
  <cellXfs count="28">
    <xf numFmtId="0" fontId="0" fillId="0" borderId="0" pivotButton="0" quotePrefix="0" xfId="0"/>
    <xf numFmtId="0" fontId="1" fillId="2" borderId="1" applyAlignment="1" pivotButton="0" quotePrefix="0" xfId="0">
      <alignment horizontal="left" vertical="center"/>
    </xf>
    <xf numFmtId="0" fontId="0" fillId="2" borderId="1" pivotButton="0" quotePrefix="0" xfId="0"/>
    <xf numFmtId="0" fontId="2" fillId="0" borderId="0" applyAlignment="1" pivotButton="0" quotePrefix="0" xfId="0">
      <alignment horizontal="left" vertical="top" wrapText="1"/>
    </xf>
    <xf numFmtId="0" fontId="3" fillId="0" borderId="0" applyAlignment="1" pivotButton="0" quotePrefix="0" xfId="0">
      <alignment horizontal="left" vertical="top"/>
    </xf>
    <xf numFmtId="164" fontId="4" fillId="0" borderId="0" applyAlignment="1" pivotButton="0" quotePrefix="0" xfId="0">
      <alignment horizontal="right" vertical="center"/>
    </xf>
    <xf numFmtId="0" fontId="5" fillId="3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left" vertical="top"/>
    </xf>
    <xf numFmtId="1" fontId="3" fillId="4" borderId="1" applyAlignment="1" pivotButton="0" quotePrefix="0" xfId="0">
      <alignment horizontal="right" vertical="center"/>
    </xf>
    <xf numFmtId="0" fontId="4" fillId="5" borderId="1" applyAlignment="1" pivotButton="0" quotePrefix="0" xfId="0">
      <alignment horizontal="left" vertical="top"/>
    </xf>
    <xf numFmtId="1" fontId="3" fillId="5" borderId="1" applyAlignment="1" pivotButton="0" quotePrefix="0" xfId="0">
      <alignment horizontal="right" vertical="center"/>
    </xf>
    <xf numFmtId="164" fontId="3" fillId="5" borderId="1" applyAlignment="1" pivotButton="0" quotePrefix="0" xfId="0">
      <alignment horizontal="right" vertical="center"/>
    </xf>
    <xf numFmtId="164" fontId="3" fillId="4" borderId="1" applyAlignment="1" pivotButton="0" quotePrefix="0" xfId="0">
      <alignment horizontal="right" vertical="center"/>
    </xf>
    <xf numFmtId="0" fontId="5" fillId="2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top"/>
    </xf>
    <xf numFmtId="164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top" wrapText="1"/>
    </xf>
    <xf numFmtId="0" fontId="4" fillId="6" borderId="1" applyAlignment="1" pivotButton="0" quotePrefix="0" xfId="0">
      <alignment horizontal="center" vertical="center" wrapText="1"/>
    </xf>
    <xf numFmtId="164" fontId="4" fillId="4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center" vertical="center" wrapText="1"/>
    </xf>
    <xf numFmtId="164" fontId="4" fillId="5" borderId="1" applyAlignment="1" pivotButton="0" quotePrefix="0" xfId="0">
      <alignment horizontal="center" vertical="center" wrapText="1"/>
    </xf>
    <xf numFmtId="0" fontId="4" fillId="5" borderId="1" applyAlignment="1" pivotButton="0" quotePrefix="0" xfId="0">
      <alignment horizontal="center" vertical="center" wrapText="1"/>
    </xf>
    <xf numFmtId="0" fontId="4" fillId="5" borderId="1" applyAlignment="1" pivotButton="0" quotePrefix="0" xfId="0">
      <alignment horizontal="left" vertical="top" wrapText="1"/>
    </xf>
    <xf numFmtId="1" fontId="3" fillId="6" borderId="1" applyAlignment="1" pivotButton="0" quotePrefix="0" xfId="0">
      <alignment horizontal="left" vertical="top" wrapText="1"/>
    </xf>
    <xf numFmtId="0" fontId="4" fillId="4" borderId="1" applyAlignment="1" pivotButton="0" quotePrefix="0" xfId="0">
      <alignment horizontal="left" vertical="top" wrapText="1"/>
    </xf>
    <xf numFmtId="164" fontId="3" fillId="6" borderId="1" applyAlignment="1" pivotButton="0" quotePrefix="0" xfId="0">
      <alignment horizontal="left" vertical="top" wrapText="1"/>
    </xf>
    <xf numFmtId="0" fontId="0" fillId="0" borderId="4" pivotButton="0" quotePrefix="0" xfId="0"/>
    <xf numFmtId="0" fontId="0" fillId="0" borderId="5" pivotButton="0" quotePrefix="0" xfId="0"/>
  </cellXfs>
  <cellStyles count="1">
    <cellStyle name="Normal" xfId="0" builtinId="0" hidden="0"/>
  </cellStyles>
  <dxfs count="2">
    <dxf>
      <font>
        <name val="Calibri"/>
        <b val="1"/>
        <color rgb="00FFFFFF"/>
        <sz val="10"/>
      </font>
      <fill>
        <patternFill patternType="solid">
          <fgColor rgb="002F7A68"/>
        </patternFill>
      </fill>
    </dxf>
    <dxf>
      <font>
        <name val="Calibri"/>
        <b val="1"/>
        <color rgb="00FFFFFF"/>
        <sz val="10"/>
      </font>
      <fill>
        <patternFill patternType="solid">
          <fgColor rgb="00B84A3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Evidence by Type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'Summary'!H4</f>
            </strRef>
          </tx>
          <spPr>
            <a:solidFill xmlns:a="http://schemas.openxmlformats.org/drawingml/2006/main">
              <a:srgbClr val="2F7A68"/>
            </a:solidFill>
            <a:ln xmlns:a="http://schemas.openxmlformats.org/drawingml/2006/main">
              <a:solidFill>
                <a:srgbClr val="2F7A68"/>
              </a:solidFill>
              <a:prstDash val="solid"/>
            </a:ln>
          </spPr>
          <cat>
            <numRef>
              <f>'Summary'!$G$5:$G$10</f>
            </numRef>
          </cat>
          <val>
            <numRef>
              <f>'Summary'!$H$5:$H$10</f>
            </numRef>
          </val>
        </ser>
        <gapWidth val="45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Entries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Evidence type</a:t>
                </a:r>
              </a:p>
            </rich>
          </tx>
        </title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9</col>
      <colOff>0</colOff>
      <row>3</row>
      <rowOff>0</rowOff>
    </from>
    <ext cx="3960000" cy="2232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16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0" customWidth="1" min="1" max="1"/>
    <col width="16" customWidth="1" min="2" max="2"/>
    <col width="3" customWidth="1" min="3" max="3"/>
    <col width="27" customWidth="1" min="4" max="4"/>
    <col width="14" customWidth="1" min="5" max="5"/>
    <col width="3" customWidth="1" min="6" max="6"/>
    <col width="25" customWidth="1" min="7" max="7"/>
    <col width="12" customWidth="1" min="8" max="8"/>
    <col width="3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</cols>
  <sheetData>
    <row r="1" ht="30" customHeight="1">
      <c r="A1" s="1" t="inlineStr">
        <is>
          <t>Daycare Child Portfolio Evidence Index</t>
        </is>
      </c>
      <c r="B1" s="26" t="n"/>
      <c r="C1" s="26" t="n"/>
      <c r="D1" s="26" t="n"/>
      <c r="E1" s="26" t="n"/>
      <c r="F1" s="26" t="n"/>
      <c r="G1" s="26" t="n"/>
      <c r="H1" s="26" t="n"/>
      <c r="I1" s="26" t="n"/>
      <c r="J1" s="26" t="n"/>
      <c r="K1" s="26" t="n"/>
      <c r="L1" s="26" t="n"/>
      <c r="M1" s="26" t="n"/>
      <c r="N1" s="27" t="n"/>
    </row>
    <row r="2" ht="30" customHeight="1">
      <c r="A2" s="3" t="inlineStr">
        <is>
          <t>Indicators are calculated from the Evidence Index. Alerts request a human check and do not represent an official record or compliance determination.</t>
        </is>
      </c>
    </row>
    <row r="3">
      <c r="A3" s="4" t="inlineStr">
        <is>
          <t>As of</t>
        </is>
      </c>
      <c r="B3" s="5">
        <f>TODAY()</f>
        <v/>
      </c>
    </row>
    <row r="4">
      <c r="A4" s="6" t="inlineStr">
        <is>
          <t>Portfolio indicators</t>
        </is>
      </c>
      <c r="B4" s="6" t="n"/>
      <c r="D4" s="6" t="inlineStr">
        <is>
          <t>Status counts</t>
        </is>
      </c>
      <c r="E4" s="6" t="n"/>
      <c r="G4" s="6" t="inlineStr">
        <is>
          <t>Evidence type</t>
        </is>
      </c>
      <c r="H4" s="6" t="inlineStr">
        <is>
          <t>Entries</t>
        </is>
      </c>
    </row>
    <row r="5">
      <c r="A5" s="7" t="inlineStr">
        <is>
          <t>Total evidence records</t>
        </is>
      </c>
      <c r="B5" s="8">
        <f>COUNTIF('Evidence Index'!$A$5:$A$104,"&lt;&gt;")</f>
        <v/>
      </c>
      <c r="D5" s="7" t="inlineStr">
        <is>
          <t>Draft</t>
        </is>
      </c>
      <c r="E5" s="8">
        <f>COUNTIF('Evidence Index'!$J$5:$J$104,"Draft")</f>
        <v/>
      </c>
      <c r="G5" s="7">
        <f>Assumptions!A9</f>
        <v/>
      </c>
      <c r="H5" s="8">
        <f>IF(G5="","",COUNTIF('Evidence Index'!$D$5:$D$104,G5))</f>
        <v/>
      </c>
    </row>
    <row r="6">
      <c r="A6" s="9" t="inlineStr">
        <is>
          <t>Portfolios represented</t>
        </is>
      </c>
      <c r="B6" s="10">
        <f>IFERROR(SUMPRODUCT(('Evidence Index'!$B$5:$B$104&lt;&gt;"")/COUNTIF('Evidence Index'!$B$5:$B$104,'Evidence Index'!$B$5:$B$104&amp;"")),0)</f>
        <v/>
      </c>
      <c r="D6" s="9" t="inlineStr">
        <is>
          <t>Indexed</t>
        </is>
      </c>
      <c r="E6" s="10">
        <f>COUNTIF('Evidence Index'!$J$5:$J$104,"Indexed")</f>
        <v/>
      </c>
      <c r="G6" s="9">
        <f>Assumptions!A10</f>
        <v/>
      </c>
      <c r="H6" s="10">
        <f>IF(G6="","",COUNTIF('Evidence Index'!$D$5:$D$104,G6))</f>
        <v/>
      </c>
    </row>
    <row r="7">
      <c r="A7" s="7" t="inlineStr">
        <is>
          <t>Ready records</t>
        </is>
      </c>
      <c r="B7" s="8">
        <f>COUNTIF('Evidence Index'!$L$5:$L$104,"Ready")</f>
        <v/>
      </c>
      <c r="D7" s="7" t="inlineStr">
        <is>
          <t>Reviewed</t>
        </is>
      </c>
      <c r="E7" s="8">
        <f>COUNTIF('Evidence Index'!$J$5:$J$104,"Reviewed")</f>
        <v/>
      </c>
      <c r="G7" s="7">
        <f>Assumptions!A11</f>
        <v/>
      </c>
      <c r="H7" s="8">
        <f>IF(G7="","",COUNTIF('Evidence Index'!$D$5:$D$104,G7))</f>
        <v/>
      </c>
    </row>
    <row r="8">
      <c r="A8" s="9" t="inlineStr">
        <is>
          <t>Records needing a check</t>
        </is>
      </c>
      <c r="B8" s="10">
        <f>COUNTIFS('Evidence Index'!$A$5:$A$104,"&lt;&gt;",'Evidence Index'!$L$5:$L$104,"&lt;&gt;Ready")</f>
        <v/>
      </c>
      <c r="D8" s="9" t="inlineStr">
        <is>
          <t>Archived</t>
        </is>
      </c>
      <c r="E8" s="10">
        <f>COUNTIF('Evidence Index'!$J$5:$J$104,"Archived")</f>
        <v/>
      </c>
      <c r="G8" s="9">
        <f>Assumptions!A12</f>
        <v/>
      </c>
      <c r="H8" s="10">
        <f>IF(G8="","",COUNTIF('Evidence Index'!$D$5:$D$104,G8))</f>
        <v/>
      </c>
    </row>
    <row r="9">
      <c r="A9" s="7" t="inlineStr">
        <is>
          <t>Records dated in last 30 days</t>
        </is>
      </c>
      <c r="B9" s="8">
        <f>COUNTIFS('Evidence Index'!$C$5:$C$104,"&gt;="&amp;TODAY()-29,'Evidence Index'!$C$5:$C$104,"&lt;="&amp;TODAY())</f>
        <v/>
      </c>
      <c r="D9" s="7" t="inlineStr">
        <is>
          <t>Blank status</t>
        </is>
      </c>
      <c r="E9" s="8">
        <f>COUNTIFS('Evidence Index'!$A$5:$A$104,"&lt;&gt;",'Evidence Index'!$J$5:$J$104,"")</f>
        <v/>
      </c>
      <c r="G9" s="7">
        <f>Assumptions!A13</f>
        <v/>
      </c>
      <c r="H9" s="8">
        <f>IF(G9="","",COUNTIF('Evidence Index'!$D$5:$D$104,G9))</f>
        <v/>
      </c>
    </row>
    <row r="10">
      <c r="G10" s="9">
        <f>Assumptions!A14</f>
        <v/>
      </c>
      <c r="H10" s="10">
        <f>IF(G10="","",COUNTIF('Evidence Index'!$D$5:$D$104,G10))</f>
        <v/>
      </c>
    </row>
    <row r="11">
      <c r="A11" s="6" t="inlineStr">
        <is>
          <t>Date indicators</t>
        </is>
      </c>
      <c r="B11" s="6" t="n"/>
      <c r="D11" s="6" t="inlineStr">
        <is>
          <t>Alert details</t>
        </is>
      </c>
      <c r="E11" s="6" t="n"/>
    </row>
    <row r="12">
      <c r="A12" s="9" t="inlineStr">
        <is>
          <t>Earliest evidence date</t>
        </is>
      </c>
      <c r="B12" s="11">
        <f>IF(COUNT('Evidence Index'!$C$5:$C$104)=0,"",MIN('Evidence Index'!$C$5:$C$104))</f>
        <v/>
      </c>
      <c r="D12" s="9" t="inlineStr">
        <is>
          <t>Review overdue</t>
        </is>
      </c>
      <c r="E12" s="10">
        <f>COUNTIF('Evidence Index'!$L$5:$L$104,"Review overdue")</f>
        <v/>
      </c>
    </row>
    <row r="13">
      <c r="A13" s="7" t="inlineStr">
        <is>
          <t>Latest evidence date</t>
        </is>
      </c>
      <c r="B13" s="12">
        <f>IF(COUNT('Evidence Index'!$C$5:$C$104)=0,"",MAX('Evidence Index'!$C$5:$C$104))</f>
        <v/>
      </c>
      <c r="D13" s="7" t="inlineStr">
        <is>
          <t>Missing storage reference</t>
        </is>
      </c>
      <c r="E13" s="8">
        <f>COUNTIF('Evidence Index'!$L$5:$L$104,"Add storage reference")</f>
        <v/>
      </c>
    </row>
    <row r="14">
      <c r="A14" s="9" t="inlineStr">
        <is>
          <t>Future-date limit checks</t>
        </is>
      </c>
      <c r="B14" s="10">
        <f>COUNTIF('Evidence Index'!$L$5:$L$104,"Check future date")</f>
        <v/>
      </c>
      <c r="D14" s="9" t="inlineStr">
        <is>
          <t>Missing description</t>
        </is>
      </c>
      <c r="E14" s="10">
        <f>COUNTIF('Evidence Index'!$L$5:$L$104,"Add description")</f>
        <v/>
      </c>
    </row>
    <row r="15">
      <c r="D15" s="7" t="inlineStr">
        <is>
          <t>Duplicate ID rows</t>
        </is>
      </c>
      <c r="E15" s="8">
        <f>COUNTIF('Evidence Index'!$L$5:$L$104,"Duplicate evidence ID")</f>
        <v/>
      </c>
    </row>
    <row r="16">
      <c r="D16" s="9" t="inlineStr">
        <is>
          <t>Early-date limit checks</t>
        </is>
      </c>
      <c r="E16" s="10">
        <f>COUNTIF('Evidence Index'!$L$5:$L$104,"Check early date")</f>
        <v/>
      </c>
    </row>
  </sheetData>
  <autoFilter ref="A4:B9"/>
  <mergeCells count="1">
    <mergeCell ref="A1:N1"/>
  </mergeCells>
  <pageMargins left="0.75" right="0.75" top="1" bottom="1" header="0.5" footer="0.5"/>
  <pageSetup orientation="landscape" fitToHeight="1" fitToWidth="1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L10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7" customWidth="1" min="1" max="1"/>
    <col width="19" customWidth="1" min="2" max="2"/>
    <col width="14" customWidth="1" min="3" max="3"/>
    <col width="19" customWidth="1" min="4" max="4"/>
    <col width="39" customWidth="1" min="5" max="5"/>
    <col width="27" customWidth="1" min="6" max="6"/>
    <col width="23" customWidth="1" min="7" max="7"/>
    <col width="18" customWidth="1" min="8" max="8"/>
    <col width="28" customWidth="1" min="9" max="9"/>
    <col width="14" customWidth="1" min="10" max="10"/>
    <col width="14" customWidth="1" min="11" max="11"/>
    <col width="24" customWidth="1" min="12" max="12"/>
  </cols>
  <sheetData>
    <row r="1" ht="30" customHeight="1">
      <c r="A1" s="1" t="inlineStr">
        <is>
          <t>Evidence Index</t>
        </is>
      </c>
      <c r="B1" s="26" t="n"/>
      <c r="C1" s="26" t="n"/>
      <c r="D1" s="26" t="n"/>
      <c r="E1" s="26" t="n"/>
      <c r="F1" s="26" t="n"/>
      <c r="G1" s="26" t="n"/>
      <c r="H1" s="26" t="n"/>
      <c r="I1" s="26" t="n"/>
      <c r="J1" s="26" t="n"/>
      <c r="K1" s="26" t="n"/>
      <c r="L1" s="27" t="n"/>
    </row>
    <row r="2" ht="30" customHeight="1">
      <c r="A2" s="3" t="inlineStr">
        <is>
          <t>Enter one fictional sample or center record per row. Yellow cells are editable; calculated review dates and check flags appear in the last two columns.</t>
        </is>
      </c>
    </row>
    <row r="3"/>
    <row r="4" ht="34" customHeight="1">
      <c r="A4" s="13" t="inlineStr">
        <is>
          <t>Evidence ID</t>
        </is>
      </c>
      <c r="B4" s="13" t="inlineStr">
        <is>
          <t>Portfolio ID</t>
        </is>
      </c>
      <c r="C4" s="13" t="inlineStr">
        <is>
          <t>Evidence Date</t>
        </is>
      </c>
      <c r="D4" s="13" t="inlineStr">
        <is>
          <t>Evidence Type</t>
        </is>
      </c>
      <c r="E4" s="13" t="inlineStr">
        <is>
          <t>Evidence Description</t>
        </is>
      </c>
      <c r="F4" s="13" t="inlineStr">
        <is>
          <t>Learning Area</t>
        </is>
      </c>
      <c r="G4" s="13" t="inlineStr">
        <is>
          <t>Room</t>
        </is>
      </c>
      <c r="H4" s="13" t="inlineStr">
        <is>
          <t>Staff Code</t>
        </is>
      </c>
      <c r="I4" s="13" t="inlineStr">
        <is>
          <t>Storage Reference</t>
        </is>
      </c>
      <c r="J4" s="13" t="inlineStr">
        <is>
          <t>Status</t>
        </is>
      </c>
      <c r="K4" s="13" t="inlineStr">
        <is>
          <t>Review By</t>
        </is>
      </c>
      <c r="L4" s="13" t="inlineStr">
        <is>
          <t>Check Flag</t>
        </is>
      </c>
    </row>
    <row r="5" ht="32" customHeight="1">
      <c r="A5" s="14" t="inlineStr">
        <is>
          <t>EV-DEMO-001</t>
        </is>
      </c>
      <c r="B5" s="14" t="inlineStr">
        <is>
          <t>SAMPLE-PORT-001</t>
        </is>
      </c>
      <c r="C5" s="15" t="n">
        <v>46266</v>
      </c>
      <c r="D5" s="14" t="inlineStr">
        <is>
          <t>Artwork</t>
        </is>
      </c>
      <c r="E5" s="16" t="inlineStr">
        <is>
          <t>Orange and blue sponge-print pattern.</t>
        </is>
      </c>
      <c r="F5" s="14" t="inlineStr">
        <is>
          <t>Creative Arts</t>
        </is>
      </c>
      <c r="G5" s="14" t="inlineStr">
        <is>
          <t>Fictional Spruce Room</t>
        </is>
      </c>
      <c r="H5" s="14" t="inlineStr">
        <is>
          <t>DEMO-STAFF-01</t>
        </is>
      </c>
      <c r="I5" s="16" t="inlineStr">
        <is>
          <t>Binder A / Sleeve 01</t>
        </is>
      </c>
      <c r="J5" s="17" t="inlineStr">
        <is>
          <t>Indexed</t>
        </is>
      </c>
      <c r="K5" s="18">
        <f>IF(OR(A5="",C5=""),"",IFERROR(C5+VLOOKUP("Review interval (days)",Assumptions!$A$4:$B$6,2,FALSE),""))</f>
        <v/>
      </c>
      <c r="L5" s="19">
        <f>IF(A5="","",IF(COUNTIF($A$5:$A$104,A5)&gt;1,"Duplicate evidence ID",IF(B5="","Add portfolio ID",IF(C5="","Add evidence date",IF(C5&lt;Assumptions!$B$5,"Check early date",IF(C5&gt;TODAY()+Assumptions!$B$6,"Check future date",IF(E5="","Add description",IF(I5="","Add storage reference",IF(J5="","Choose status",IF(K5="","Check review setting",IF(AND(J5&lt;&gt;"Reviewed",J5&lt;&gt;"Archived",K5&lt;TODAY()),"Review overdue","Ready")))))))))))</f>
        <v/>
      </c>
    </row>
    <row r="6" ht="32" customHeight="1">
      <c r="A6" s="14" t="inlineStr">
        <is>
          <t>EV-DEMO-002</t>
        </is>
      </c>
      <c r="B6" s="14" t="inlineStr">
        <is>
          <t>SAMPLE-PORT-001</t>
        </is>
      </c>
      <c r="C6" s="15" t="n">
        <v>46236</v>
      </c>
      <c r="D6" s="14" t="inlineStr">
        <is>
          <t>Observation Note</t>
        </is>
      </c>
      <c r="E6" s="16" t="inlineStr">
        <is>
          <t>Fictional sorting activity observation.</t>
        </is>
      </c>
      <c r="F6" s="14" t="inlineStr">
        <is>
          <t>Early Mathematics</t>
        </is>
      </c>
      <c r="G6" s="14" t="inlineStr">
        <is>
          <t>Fictional Maple Room</t>
        </is>
      </c>
      <c r="H6" s="14" t="inlineStr">
        <is>
          <t>DEMO-STAFF-02</t>
        </is>
      </c>
      <c r="I6" s="16" t="inlineStr">
        <is>
          <t>Class Folder / Note 02</t>
        </is>
      </c>
      <c r="J6" s="17" t="inlineStr">
        <is>
          <t>Reviewed</t>
        </is>
      </c>
      <c r="K6" s="20">
        <f>IF(OR(A6="",C6=""),"",IFERROR(C6+VLOOKUP("Review interval (days)",Assumptions!$A$4:$B$6,2,FALSE),""))</f>
        <v/>
      </c>
      <c r="L6" s="21">
        <f>IF(A6="","",IF(COUNTIF($A$5:$A$104,A6)&gt;1,"Duplicate evidence ID",IF(B6="","Add portfolio ID",IF(C6="","Add evidence date",IF(C6&lt;Assumptions!$B$5,"Check early date",IF(C6&gt;TODAY()+Assumptions!$B$6,"Check future date",IF(E6="","Add description",IF(I6="","Add storage reference",IF(J6="","Choose status",IF(K6="","Check review setting",IF(AND(J6&lt;&gt;"Reviewed",J6&lt;&gt;"Archived",K6&lt;TODAY()),"Review overdue","Ready")))))))))))</f>
        <v/>
      </c>
    </row>
    <row r="7" ht="32" customHeight="1">
      <c r="A7" s="14" t="inlineStr">
        <is>
          <t>EV-DEMO-003</t>
        </is>
      </c>
      <c r="B7" s="14" t="inlineStr">
        <is>
          <t>SAMPLE-PORT-002</t>
        </is>
      </c>
      <c r="C7" s="15" t="n">
        <v>46241</v>
      </c>
      <c r="D7" s="14" t="inlineStr">
        <is>
          <t>Artifact Photo</t>
        </is>
      </c>
      <c r="E7" s="16" t="inlineStr">
        <is>
          <t>Block ramp arrangement with three test objects.</t>
        </is>
      </c>
      <c r="F7" s="14" t="inlineStr">
        <is>
          <t>Science and Discovery</t>
        </is>
      </c>
      <c r="G7" s="14" t="inlineStr">
        <is>
          <t>Fictional Harbor Room</t>
        </is>
      </c>
      <c r="H7" s="14" t="inlineStr">
        <is>
          <t>DEMO-STAFF-03</t>
        </is>
      </c>
      <c r="I7" s="16" t="inlineStr">
        <is>
          <t>Class Folder / Image 03</t>
        </is>
      </c>
      <c r="J7" s="17" t="inlineStr">
        <is>
          <t>Draft</t>
        </is>
      </c>
      <c r="K7" s="18">
        <f>IF(OR(A7="",C7=""),"",IFERROR(C7+VLOOKUP("Review interval (days)",Assumptions!$A$4:$B$6,2,FALSE),""))</f>
        <v/>
      </c>
      <c r="L7" s="19">
        <f>IF(A7="","",IF(COUNTIF($A$5:$A$104,A7)&gt;1,"Duplicate evidence ID",IF(B7="","Add portfolio ID",IF(C7="","Add evidence date",IF(C7&lt;Assumptions!$B$5,"Check early date",IF(C7&gt;TODAY()+Assumptions!$B$6,"Check future date",IF(E7="","Add description",IF(I7="","Add storage reference",IF(J7="","Choose status",IF(K7="","Check review setting",IF(AND(J7&lt;&gt;"Reviewed",J7&lt;&gt;"Archived",K7&lt;TODAY()),"Review overdue","Ready")))))))))))</f>
        <v/>
      </c>
    </row>
    <row r="8" ht="32" customHeight="1">
      <c r="A8" s="14" t="inlineStr">
        <is>
          <t>EV-DEMO-004</t>
        </is>
      </c>
      <c r="B8" s="14" t="inlineStr">
        <is>
          <t>SAMPLE-PORT-003</t>
        </is>
      </c>
      <c r="C8" s="15" t="n">
        <v>46276</v>
      </c>
      <c r="D8" s="14" t="inlineStr">
        <is>
          <t>Writing Sample</t>
        </is>
      </c>
      <c r="E8" s="16" t="inlineStr">
        <is>
          <t>Invented symbol and letter-form practice page.</t>
        </is>
      </c>
      <c r="F8" s="14" t="inlineStr">
        <is>
          <t>Language and Literacy</t>
        </is>
      </c>
      <c r="G8" s="14" t="inlineStr">
        <is>
          <t>Fictional Spruce Room</t>
        </is>
      </c>
      <c r="H8" s="14" t="inlineStr">
        <is>
          <t>DEMO-STAFF-01</t>
        </is>
      </c>
      <c r="I8" s="16" t="inlineStr">
        <is>
          <t>Binder B / Sleeve 04</t>
        </is>
      </c>
      <c r="J8" s="17" t="inlineStr">
        <is>
          <t>Indexed</t>
        </is>
      </c>
      <c r="K8" s="20">
        <f>IF(OR(A8="",C8=""),"",IFERROR(C8+VLOOKUP("Review interval (days)",Assumptions!$A$4:$B$6,2,FALSE),""))</f>
        <v/>
      </c>
      <c r="L8" s="21">
        <f>IF(A8="","",IF(COUNTIF($A$5:$A$104,A8)&gt;1,"Duplicate evidence ID",IF(B8="","Add portfolio ID",IF(C8="","Add evidence date",IF(C8&lt;Assumptions!$B$5,"Check early date",IF(C8&gt;TODAY()+Assumptions!$B$6,"Check future date",IF(E8="","Add description",IF(I8="","Add storage reference",IF(J8="","Choose status",IF(K8="","Check review setting",IF(AND(J8&lt;&gt;"Reviewed",J8&lt;&gt;"Archived",K8&lt;TODAY()),"Review overdue","Ready")))))))))))</f>
        <v/>
      </c>
    </row>
    <row r="9" ht="32" customHeight="1">
      <c r="A9" s="14" t="inlineStr">
        <is>
          <t>EV-DEMO-005</t>
        </is>
      </c>
      <c r="B9" s="14" t="inlineStr">
        <is>
          <t>SAMPLE-PORT-004</t>
        </is>
      </c>
      <c r="C9" s="15" t="n">
        <v>46306</v>
      </c>
      <c r="D9" s="14" t="inlineStr">
        <is>
          <t>Project Record</t>
        </is>
      </c>
      <c r="E9" s="16" t="inlineStr">
        <is>
          <t>Demonstration record at the allowed future-date boundary.</t>
        </is>
      </c>
      <c r="F9" s="14" t="inlineStr">
        <is>
          <t>Science and Discovery</t>
        </is>
      </c>
      <c r="G9" s="14" t="inlineStr">
        <is>
          <t>Fictional Meadow Room</t>
        </is>
      </c>
      <c r="H9" s="14" t="inlineStr">
        <is>
          <t>DEMO-STAFF-04</t>
        </is>
      </c>
      <c r="I9" s="16" t="inlineStr">
        <is>
          <t>Planning Folder / Record 05</t>
        </is>
      </c>
      <c r="J9" s="17" t="inlineStr">
        <is>
          <t>Draft</t>
        </is>
      </c>
      <c r="K9" s="18">
        <f>IF(OR(A9="",C9=""),"",IFERROR(C9+VLOOKUP("Review interval (days)",Assumptions!$A$4:$B$6,2,FALSE),""))</f>
        <v/>
      </c>
      <c r="L9" s="19">
        <f>IF(A9="","",IF(COUNTIF($A$5:$A$104,A9)&gt;1,"Duplicate evidence ID",IF(B9="","Add portfolio ID",IF(C9="","Add evidence date",IF(C9&lt;Assumptions!$B$5,"Check early date",IF(C9&gt;TODAY()+Assumptions!$B$6,"Check future date",IF(E9="","Add description",IF(I9="","Add storage reference",IF(J9="","Choose status",IF(K9="","Check review setting",IF(AND(J9&lt;&gt;"Reviewed",J9&lt;&gt;"Archived",K9&lt;TODAY()),"Review overdue","Ready")))))))))))</f>
        <v/>
      </c>
    </row>
    <row r="10" ht="32" customHeight="1">
      <c r="A10" s="14" t="inlineStr">
        <is>
          <t>EV-DEMO-006</t>
        </is>
      </c>
      <c r="B10" s="14" t="inlineStr">
        <is>
          <t>SAMPLE-PORT-005</t>
        </is>
      </c>
      <c r="C10" s="15" t="n">
        <v>45546</v>
      </c>
      <c r="D10" s="14" t="inlineStr">
        <is>
          <t>Construction Sample</t>
        </is>
      </c>
      <c r="E10" s="16" t="inlineStr">
        <is>
          <t>Cardboard shape arrangement retained as a sample.</t>
        </is>
      </c>
      <c r="F10" s="14" t="inlineStr">
        <is>
          <t>Early Mathematics</t>
        </is>
      </c>
      <c r="G10" s="14" t="inlineStr">
        <is>
          <t>Fictional Harbor Room</t>
        </is>
      </c>
      <c r="H10" s="14" t="inlineStr">
        <is>
          <t>DEMO-STAFF-03</t>
        </is>
      </c>
      <c r="I10" s="16" t="inlineStr">
        <is>
          <t>Archive Box / Item 06</t>
        </is>
      </c>
      <c r="J10" s="17" t="inlineStr">
        <is>
          <t>Archived</t>
        </is>
      </c>
      <c r="K10" s="20">
        <f>IF(OR(A10="",C10=""),"",IFERROR(C10+VLOOKUP("Review interval (days)",Assumptions!$A$4:$B$6,2,FALSE),""))</f>
        <v/>
      </c>
      <c r="L10" s="21">
        <f>IF(A10="","",IF(COUNTIF($A$5:$A$104,A10)&gt;1,"Duplicate evidence ID",IF(B10="","Add portfolio ID",IF(C10="","Add evidence date",IF(C10&lt;Assumptions!$B$5,"Check early date",IF(C10&gt;TODAY()+Assumptions!$B$6,"Check future date",IF(E10="","Add description",IF(I10="","Add storage reference",IF(J10="","Choose status",IF(K10="","Check review setting",IF(AND(J10&lt;&gt;"Reviewed",J10&lt;&gt;"Archived",K10&lt;TODAY()),"Review overdue","Ready")))))))))))</f>
        <v/>
      </c>
    </row>
    <row r="11" ht="32" customHeight="1">
      <c r="A11" s="14" t="inlineStr">
        <is>
          <t>EV-DEMO-007</t>
        </is>
      </c>
      <c r="B11" s="14" t="inlineStr">
        <is>
          <t>SAMPLE-PORT-006</t>
        </is>
      </c>
      <c r="C11" s="15" t="n">
        <v>46271</v>
      </c>
      <c r="D11" s="14" t="inlineStr">
        <is>
          <t>Observation Note</t>
        </is>
      </c>
      <c r="E11" s="16" t="inlineStr">
        <is>
          <t>Turn-taking during a fictional group activity.</t>
        </is>
      </c>
      <c r="F11" s="14" t="inlineStr">
        <is>
          <t>Social and Emotional Learning</t>
        </is>
      </c>
      <c r="G11" s="14" t="inlineStr">
        <is>
          <t>Fictional Maple Room</t>
        </is>
      </c>
      <c r="H11" s="14" t="inlineStr">
        <is>
          <t>DEMO-STAFF-02</t>
        </is>
      </c>
      <c r="I11" s="16" t="n"/>
      <c r="J11" s="17" t="inlineStr">
        <is>
          <t>Indexed</t>
        </is>
      </c>
      <c r="K11" s="18">
        <f>IF(OR(A11="",C11=""),"",IFERROR(C11+VLOOKUP("Review interval (days)",Assumptions!$A$4:$B$6,2,FALSE),""))</f>
        <v/>
      </c>
      <c r="L11" s="19">
        <f>IF(A11="","",IF(COUNTIF($A$5:$A$104,A11)&gt;1,"Duplicate evidence ID",IF(B11="","Add portfolio ID",IF(C11="","Add evidence date",IF(C11&lt;Assumptions!$B$5,"Check early date",IF(C11&gt;TODAY()+Assumptions!$B$6,"Check future date",IF(E11="","Add description",IF(I11="","Add storage reference",IF(J11="","Choose status",IF(K11="","Check review setting",IF(AND(J11&lt;&gt;"Reviewed",J11&lt;&gt;"Archived",K11&lt;TODAY()),"Review overdue","Ready")))))))))))</f>
        <v/>
      </c>
    </row>
    <row r="12" ht="32" customHeight="1">
      <c r="A12" s="14" t="inlineStr">
        <is>
          <t>EV-DEMO-008</t>
        </is>
      </c>
      <c r="B12" s="14" t="inlineStr">
        <is>
          <t>SAMPLE-PORT-007</t>
        </is>
      </c>
      <c r="C12" s="15" t="n">
        <v>46261</v>
      </c>
      <c r="D12" s="14" t="inlineStr">
        <is>
          <t>Artwork</t>
        </is>
      </c>
      <c r="E12" s="16" t="n"/>
      <c r="F12" s="14" t="inlineStr">
        <is>
          <t>Creative Arts</t>
        </is>
      </c>
      <c r="G12" s="14" t="inlineStr">
        <is>
          <t>Fictional Spruce Room</t>
        </is>
      </c>
      <c r="H12" s="14" t="inlineStr">
        <is>
          <t>DEMO-STAFF-01</t>
        </is>
      </c>
      <c r="I12" s="16" t="inlineStr">
        <is>
          <t>Binder C / Sleeve 08</t>
        </is>
      </c>
      <c r="J12" s="17" t="inlineStr">
        <is>
          <t>Draft</t>
        </is>
      </c>
      <c r="K12" s="20">
        <f>IF(OR(A12="",C12=""),"",IFERROR(C12+VLOOKUP("Review interval (days)",Assumptions!$A$4:$B$6,2,FALSE),""))</f>
        <v/>
      </c>
      <c r="L12" s="21">
        <f>IF(A12="","",IF(COUNTIF($A$5:$A$104,A12)&gt;1,"Duplicate evidence ID",IF(B12="","Add portfolio ID",IF(C12="","Add evidence date",IF(C12&lt;Assumptions!$B$5,"Check early date",IF(C12&gt;TODAY()+Assumptions!$B$6,"Check future date",IF(E12="","Add description",IF(I12="","Add storage reference",IF(J12="","Choose status",IF(K12="","Check review setting",IF(AND(J12&lt;&gt;"Reviewed",J12&lt;&gt;"Archived",K12&lt;TODAY()),"Review overdue","Ready")))))))))))</f>
        <v/>
      </c>
    </row>
    <row r="13" ht="32" customHeight="1">
      <c r="A13" s="14" t="inlineStr">
        <is>
          <t>EV-DEMO-009</t>
        </is>
      </c>
      <c r="B13" s="14" t="inlineStr">
        <is>
          <t>SAMPLE-PORT-008</t>
        </is>
      </c>
      <c r="C13" s="15" t="n">
        <v>46216</v>
      </c>
      <c r="D13" s="14" t="inlineStr">
        <is>
          <t>Writing Sample</t>
        </is>
      </c>
      <c r="E13" s="16" t="inlineStr">
        <is>
          <t>Fictional dictated sentence and tracing sample.</t>
        </is>
      </c>
      <c r="F13" s="14" t="inlineStr">
        <is>
          <t>Language and Literacy</t>
        </is>
      </c>
      <c r="G13" s="14" t="inlineStr">
        <is>
          <t>Fictional Meadow Room</t>
        </is>
      </c>
      <c r="H13" s="14" t="inlineStr">
        <is>
          <t>DEMO-STAFF-04</t>
        </is>
      </c>
      <c r="I13" s="16" t="inlineStr">
        <is>
          <t>Binder D / Sleeve 09</t>
        </is>
      </c>
      <c r="J13" s="17" t="n"/>
      <c r="K13" s="18">
        <f>IF(OR(A13="",C13=""),"",IFERROR(C13+VLOOKUP("Review interval (days)",Assumptions!$A$4:$B$6,2,FALSE),""))</f>
        <v/>
      </c>
      <c r="L13" s="19">
        <f>IF(A13="","",IF(COUNTIF($A$5:$A$104,A13)&gt;1,"Duplicate evidence ID",IF(B13="","Add portfolio ID",IF(C13="","Add evidence date",IF(C13&lt;Assumptions!$B$5,"Check early date",IF(C13&gt;TODAY()+Assumptions!$B$6,"Check future date",IF(E13="","Add description",IF(I13="","Add storage reference",IF(J13="","Choose status",IF(K13="","Check review setting",IF(AND(J13&lt;&gt;"Reviewed",J13&lt;&gt;"Archived",K13&lt;TODAY()),"Review overdue","Ready")))))))))))</f>
        <v/>
      </c>
    </row>
    <row r="14" ht="32" customHeight="1">
      <c r="A14" s="14" t="inlineStr">
        <is>
          <t>EV-DEMO-010</t>
        </is>
      </c>
      <c r="B14" s="14" t="inlineStr">
        <is>
          <t>SAMPLE-PORT-009</t>
        </is>
      </c>
      <c r="C14" s="15" t="n">
        <v>46307</v>
      </c>
      <c r="D14" s="14" t="inlineStr">
        <is>
          <t>Artifact Photo</t>
        </is>
      </c>
      <c r="E14" s="16" t="inlineStr">
        <is>
          <t>Demonstration entry for a future-date check.</t>
        </is>
      </c>
      <c r="F14" s="14" t="inlineStr">
        <is>
          <t>Physical Development</t>
        </is>
      </c>
      <c r="G14" s="14" t="inlineStr">
        <is>
          <t>Fictional Harbor Room</t>
        </is>
      </c>
      <c r="H14" s="14" t="inlineStr">
        <is>
          <t>DEMO-STAFF-03</t>
        </is>
      </c>
      <c r="I14" s="16" t="inlineStr">
        <is>
          <t>Class Folder / Image 10</t>
        </is>
      </c>
      <c r="J14" s="17" t="inlineStr">
        <is>
          <t>Indexed</t>
        </is>
      </c>
      <c r="K14" s="20">
        <f>IF(OR(A14="",C14=""),"",IFERROR(C14+VLOOKUP("Review interval (days)",Assumptions!$A$4:$B$6,2,FALSE),""))</f>
        <v/>
      </c>
      <c r="L14" s="21">
        <f>IF(A14="","",IF(COUNTIF($A$5:$A$104,A14)&gt;1,"Duplicate evidence ID",IF(B14="","Add portfolio ID",IF(C14="","Add evidence date",IF(C14&lt;Assumptions!$B$5,"Check early date",IF(C14&gt;TODAY()+Assumptions!$B$6,"Check future date",IF(E14="","Add description",IF(I14="","Add storage reference",IF(J14="","Choose status",IF(K14="","Check review setting",IF(AND(J14&lt;&gt;"Reviewed",J14&lt;&gt;"Archived",K14&lt;TODAY()),"Review overdue","Ready")))))))))))</f>
        <v/>
      </c>
    </row>
    <row r="15" ht="24" customHeight="1">
      <c r="A15" s="14" t="n"/>
      <c r="B15" s="14" t="n"/>
      <c r="C15" s="15" t="n"/>
      <c r="D15" s="14" t="n"/>
      <c r="E15" s="16" t="n"/>
      <c r="F15" s="14" t="n"/>
      <c r="G15" s="14" t="n"/>
      <c r="H15" s="14" t="n"/>
      <c r="I15" s="16" t="n"/>
      <c r="J15" s="17" t="n"/>
      <c r="K15" s="18">
        <f>IF(OR(A15="",C15=""),"",IFERROR(C15+VLOOKUP("Review interval (days)",Assumptions!$A$4:$B$6,2,FALSE),""))</f>
        <v/>
      </c>
      <c r="L15" s="19">
        <f>IF(A15="","",IF(COUNTIF($A$5:$A$104,A15)&gt;1,"Duplicate evidence ID",IF(B15="","Add portfolio ID",IF(C15="","Add evidence date",IF(C15&lt;Assumptions!$B$5,"Check early date",IF(C15&gt;TODAY()+Assumptions!$B$6,"Check future date",IF(E15="","Add description",IF(I15="","Add storage reference",IF(J15="","Choose status",IF(K15="","Check review setting",IF(AND(J15&lt;&gt;"Reviewed",J15&lt;&gt;"Archived",K15&lt;TODAY()),"Review overdue","Ready")))))))))))</f>
        <v/>
      </c>
    </row>
    <row r="16" ht="24" customHeight="1">
      <c r="A16" s="14" t="n"/>
      <c r="B16" s="14" t="n"/>
      <c r="C16" s="15" t="n"/>
      <c r="D16" s="14" t="n"/>
      <c r="E16" s="16" t="n"/>
      <c r="F16" s="14" t="n"/>
      <c r="G16" s="14" t="n"/>
      <c r="H16" s="14" t="n"/>
      <c r="I16" s="16" t="n"/>
      <c r="J16" s="17" t="n"/>
      <c r="K16" s="20">
        <f>IF(OR(A16="",C16=""),"",IFERROR(C16+VLOOKUP("Review interval (days)",Assumptions!$A$4:$B$6,2,FALSE),""))</f>
        <v/>
      </c>
      <c r="L16" s="21">
        <f>IF(A16="","",IF(COUNTIF($A$5:$A$104,A16)&gt;1,"Duplicate evidence ID",IF(B16="","Add portfolio ID",IF(C16="","Add evidence date",IF(C16&lt;Assumptions!$B$5,"Check early date",IF(C16&gt;TODAY()+Assumptions!$B$6,"Check future date",IF(E16="","Add description",IF(I16="","Add storage reference",IF(J16="","Choose status",IF(K16="","Check review setting",IF(AND(J16&lt;&gt;"Reviewed",J16&lt;&gt;"Archived",K16&lt;TODAY()),"Review overdue","Ready")))))))))))</f>
        <v/>
      </c>
    </row>
    <row r="17" ht="24" customHeight="1">
      <c r="A17" s="14" t="n"/>
      <c r="B17" s="14" t="n"/>
      <c r="C17" s="15" t="n"/>
      <c r="D17" s="14" t="n"/>
      <c r="E17" s="16" t="n"/>
      <c r="F17" s="14" t="n"/>
      <c r="G17" s="14" t="n"/>
      <c r="H17" s="14" t="n"/>
      <c r="I17" s="16" t="n"/>
      <c r="J17" s="17" t="n"/>
      <c r="K17" s="18">
        <f>IF(OR(A17="",C17=""),"",IFERROR(C17+VLOOKUP("Review interval (days)",Assumptions!$A$4:$B$6,2,FALSE),""))</f>
        <v/>
      </c>
      <c r="L17" s="19">
        <f>IF(A17="","",IF(COUNTIF($A$5:$A$104,A17)&gt;1,"Duplicate evidence ID",IF(B17="","Add portfolio ID",IF(C17="","Add evidence date",IF(C17&lt;Assumptions!$B$5,"Check early date",IF(C17&gt;TODAY()+Assumptions!$B$6,"Check future date",IF(E17="","Add description",IF(I17="","Add storage reference",IF(J17="","Choose status",IF(K17="","Check review setting",IF(AND(J17&lt;&gt;"Reviewed",J17&lt;&gt;"Archived",K17&lt;TODAY()),"Review overdue","Ready")))))))))))</f>
        <v/>
      </c>
    </row>
    <row r="18" ht="24" customHeight="1">
      <c r="A18" s="14" t="n"/>
      <c r="B18" s="14" t="n"/>
      <c r="C18" s="15" t="n"/>
      <c r="D18" s="14" t="n"/>
      <c r="E18" s="16" t="n"/>
      <c r="F18" s="14" t="n"/>
      <c r="G18" s="14" t="n"/>
      <c r="H18" s="14" t="n"/>
      <c r="I18" s="16" t="n"/>
      <c r="J18" s="17" t="n"/>
      <c r="K18" s="20">
        <f>IF(OR(A18="",C18=""),"",IFERROR(C18+VLOOKUP("Review interval (days)",Assumptions!$A$4:$B$6,2,FALSE),""))</f>
        <v/>
      </c>
      <c r="L18" s="21">
        <f>IF(A18="","",IF(COUNTIF($A$5:$A$104,A18)&gt;1,"Duplicate evidence ID",IF(B18="","Add portfolio ID",IF(C18="","Add evidence date",IF(C18&lt;Assumptions!$B$5,"Check early date",IF(C18&gt;TODAY()+Assumptions!$B$6,"Check future date",IF(E18="","Add description",IF(I18="","Add storage reference",IF(J18="","Choose status",IF(K18="","Check review setting",IF(AND(J18&lt;&gt;"Reviewed",J18&lt;&gt;"Archived",K18&lt;TODAY()),"Review overdue","Ready")))))))))))</f>
        <v/>
      </c>
    </row>
    <row r="19" ht="24" customHeight="1">
      <c r="A19" s="14" t="n"/>
      <c r="B19" s="14" t="n"/>
      <c r="C19" s="15" t="n"/>
      <c r="D19" s="14" t="n"/>
      <c r="E19" s="16" t="n"/>
      <c r="F19" s="14" t="n"/>
      <c r="G19" s="14" t="n"/>
      <c r="H19" s="14" t="n"/>
      <c r="I19" s="16" t="n"/>
      <c r="J19" s="17" t="n"/>
      <c r="K19" s="18">
        <f>IF(OR(A19="",C19=""),"",IFERROR(C19+VLOOKUP("Review interval (days)",Assumptions!$A$4:$B$6,2,FALSE),""))</f>
        <v/>
      </c>
      <c r="L19" s="19">
        <f>IF(A19="","",IF(COUNTIF($A$5:$A$104,A19)&gt;1,"Duplicate evidence ID",IF(B19="","Add portfolio ID",IF(C19="","Add evidence date",IF(C19&lt;Assumptions!$B$5,"Check early date",IF(C19&gt;TODAY()+Assumptions!$B$6,"Check future date",IF(E19="","Add description",IF(I19="","Add storage reference",IF(J19="","Choose status",IF(K19="","Check review setting",IF(AND(J19&lt;&gt;"Reviewed",J19&lt;&gt;"Archived",K19&lt;TODAY()),"Review overdue","Ready")))))))))))</f>
        <v/>
      </c>
    </row>
    <row r="20" ht="24" customHeight="1">
      <c r="A20" s="14" t="n"/>
      <c r="B20" s="14" t="n"/>
      <c r="C20" s="15" t="n"/>
      <c r="D20" s="14" t="n"/>
      <c r="E20" s="16" t="n"/>
      <c r="F20" s="14" t="n"/>
      <c r="G20" s="14" t="n"/>
      <c r="H20" s="14" t="n"/>
      <c r="I20" s="16" t="n"/>
      <c r="J20" s="17" t="n"/>
      <c r="K20" s="20">
        <f>IF(OR(A20="",C20=""),"",IFERROR(C20+VLOOKUP("Review interval (days)",Assumptions!$A$4:$B$6,2,FALSE),""))</f>
        <v/>
      </c>
      <c r="L20" s="21">
        <f>IF(A20="","",IF(COUNTIF($A$5:$A$104,A20)&gt;1,"Duplicate evidence ID",IF(B20="","Add portfolio ID",IF(C20="","Add evidence date",IF(C20&lt;Assumptions!$B$5,"Check early date",IF(C20&gt;TODAY()+Assumptions!$B$6,"Check future date",IF(E20="","Add description",IF(I20="","Add storage reference",IF(J20="","Choose status",IF(K20="","Check review setting",IF(AND(J20&lt;&gt;"Reviewed",J20&lt;&gt;"Archived",K20&lt;TODAY()),"Review overdue","Ready")))))))))))</f>
        <v/>
      </c>
    </row>
    <row r="21" ht="24" customHeight="1">
      <c r="A21" s="14" t="n"/>
      <c r="B21" s="14" t="n"/>
      <c r="C21" s="15" t="n"/>
      <c r="D21" s="14" t="n"/>
      <c r="E21" s="16" t="n"/>
      <c r="F21" s="14" t="n"/>
      <c r="G21" s="14" t="n"/>
      <c r="H21" s="14" t="n"/>
      <c r="I21" s="16" t="n"/>
      <c r="J21" s="17" t="n"/>
      <c r="K21" s="18">
        <f>IF(OR(A21="",C21=""),"",IFERROR(C21+VLOOKUP("Review interval (days)",Assumptions!$A$4:$B$6,2,FALSE),""))</f>
        <v/>
      </c>
      <c r="L21" s="19">
        <f>IF(A21="","",IF(COUNTIF($A$5:$A$104,A21)&gt;1,"Duplicate evidence ID",IF(B21="","Add portfolio ID",IF(C21="","Add evidence date",IF(C21&lt;Assumptions!$B$5,"Check early date",IF(C21&gt;TODAY()+Assumptions!$B$6,"Check future date",IF(E21="","Add description",IF(I21="","Add storage reference",IF(J21="","Choose status",IF(K21="","Check review setting",IF(AND(J21&lt;&gt;"Reviewed",J21&lt;&gt;"Archived",K21&lt;TODAY()),"Review overdue","Ready")))))))))))</f>
        <v/>
      </c>
    </row>
    <row r="22" ht="24" customHeight="1">
      <c r="A22" s="14" t="n"/>
      <c r="B22" s="14" t="n"/>
      <c r="C22" s="15" t="n"/>
      <c r="D22" s="14" t="n"/>
      <c r="E22" s="16" t="n"/>
      <c r="F22" s="14" t="n"/>
      <c r="G22" s="14" t="n"/>
      <c r="H22" s="14" t="n"/>
      <c r="I22" s="16" t="n"/>
      <c r="J22" s="17" t="n"/>
      <c r="K22" s="20">
        <f>IF(OR(A22="",C22=""),"",IFERROR(C22+VLOOKUP("Review interval (days)",Assumptions!$A$4:$B$6,2,FALSE),""))</f>
        <v/>
      </c>
      <c r="L22" s="21">
        <f>IF(A22="","",IF(COUNTIF($A$5:$A$104,A22)&gt;1,"Duplicate evidence ID",IF(B22="","Add portfolio ID",IF(C22="","Add evidence date",IF(C22&lt;Assumptions!$B$5,"Check early date",IF(C22&gt;TODAY()+Assumptions!$B$6,"Check future date",IF(E22="","Add description",IF(I22="","Add storage reference",IF(J22="","Choose status",IF(K22="","Check review setting",IF(AND(J22&lt;&gt;"Reviewed",J22&lt;&gt;"Archived",K22&lt;TODAY()),"Review overdue","Ready")))))))))))</f>
        <v/>
      </c>
    </row>
    <row r="23" ht="24" customHeight="1">
      <c r="A23" s="14" t="n"/>
      <c r="B23" s="14" t="n"/>
      <c r="C23" s="15" t="n"/>
      <c r="D23" s="14" t="n"/>
      <c r="E23" s="16" t="n"/>
      <c r="F23" s="14" t="n"/>
      <c r="G23" s="14" t="n"/>
      <c r="H23" s="14" t="n"/>
      <c r="I23" s="16" t="n"/>
      <c r="J23" s="17" t="n"/>
      <c r="K23" s="18">
        <f>IF(OR(A23="",C23=""),"",IFERROR(C23+VLOOKUP("Review interval (days)",Assumptions!$A$4:$B$6,2,FALSE),""))</f>
        <v/>
      </c>
      <c r="L23" s="19">
        <f>IF(A23="","",IF(COUNTIF($A$5:$A$104,A23)&gt;1,"Duplicate evidence ID",IF(B23="","Add portfolio ID",IF(C23="","Add evidence date",IF(C23&lt;Assumptions!$B$5,"Check early date",IF(C23&gt;TODAY()+Assumptions!$B$6,"Check future date",IF(E23="","Add description",IF(I23="","Add storage reference",IF(J23="","Choose status",IF(K23="","Check review setting",IF(AND(J23&lt;&gt;"Reviewed",J23&lt;&gt;"Archived",K23&lt;TODAY()),"Review overdue","Ready")))))))))))</f>
        <v/>
      </c>
    </row>
    <row r="24" ht="24" customHeight="1">
      <c r="A24" s="14" t="n"/>
      <c r="B24" s="14" t="n"/>
      <c r="C24" s="15" t="n"/>
      <c r="D24" s="14" t="n"/>
      <c r="E24" s="16" t="n"/>
      <c r="F24" s="14" t="n"/>
      <c r="G24" s="14" t="n"/>
      <c r="H24" s="14" t="n"/>
      <c r="I24" s="16" t="n"/>
      <c r="J24" s="17" t="n"/>
      <c r="K24" s="20">
        <f>IF(OR(A24="",C24=""),"",IFERROR(C24+VLOOKUP("Review interval (days)",Assumptions!$A$4:$B$6,2,FALSE),""))</f>
        <v/>
      </c>
      <c r="L24" s="21">
        <f>IF(A24="","",IF(COUNTIF($A$5:$A$104,A24)&gt;1,"Duplicate evidence ID",IF(B24="","Add portfolio ID",IF(C24="","Add evidence date",IF(C24&lt;Assumptions!$B$5,"Check early date",IF(C24&gt;TODAY()+Assumptions!$B$6,"Check future date",IF(E24="","Add description",IF(I24="","Add storage reference",IF(J24="","Choose status",IF(K24="","Check review setting",IF(AND(J24&lt;&gt;"Reviewed",J24&lt;&gt;"Archived",K24&lt;TODAY()),"Review overdue","Ready")))))))))))</f>
        <v/>
      </c>
    </row>
    <row r="25" ht="24" customHeight="1">
      <c r="A25" s="14" t="n"/>
      <c r="B25" s="14" t="n"/>
      <c r="C25" s="15" t="n"/>
      <c r="D25" s="14" t="n"/>
      <c r="E25" s="16" t="n"/>
      <c r="F25" s="14" t="n"/>
      <c r="G25" s="14" t="n"/>
      <c r="H25" s="14" t="n"/>
      <c r="I25" s="16" t="n"/>
      <c r="J25" s="17" t="n"/>
      <c r="K25" s="18">
        <f>IF(OR(A25="",C25=""),"",IFERROR(C25+VLOOKUP("Review interval (days)",Assumptions!$A$4:$B$6,2,FALSE),""))</f>
        <v/>
      </c>
      <c r="L25" s="19">
        <f>IF(A25="","",IF(COUNTIF($A$5:$A$104,A25)&gt;1,"Duplicate evidence ID",IF(B25="","Add portfolio ID",IF(C25="","Add evidence date",IF(C25&lt;Assumptions!$B$5,"Check early date",IF(C25&gt;TODAY()+Assumptions!$B$6,"Check future date",IF(E25="","Add description",IF(I25="","Add storage reference",IF(J25="","Choose status",IF(K25="","Check review setting",IF(AND(J25&lt;&gt;"Reviewed",J25&lt;&gt;"Archived",K25&lt;TODAY()),"Review overdue","Ready")))))))))))</f>
        <v/>
      </c>
    </row>
    <row r="26" ht="24" customHeight="1">
      <c r="A26" s="14" t="n"/>
      <c r="B26" s="14" t="n"/>
      <c r="C26" s="15" t="n"/>
      <c r="D26" s="14" t="n"/>
      <c r="E26" s="16" t="n"/>
      <c r="F26" s="14" t="n"/>
      <c r="G26" s="14" t="n"/>
      <c r="H26" s="14" t="n"/>
      <c r="I26" s="16" t="n"/>
      <c r="J26" s="17" t="n"/>
      <c r="K26" s="20">
        <f>IF(OR(A26="",C26=""),"",IFERROR(C26+VLOOKUP("Review interval (days)",Assumptions!$A$4:$B$6,2,FALSE),""))</f>
        <v/>
      </c>
      <c r="L26" s="21">
        <f>IF(A26="","",IF(COUNTIF($A$5:$A$104,A26)&gt;1,"Duplicate evidence ID",IF(B26="","Add portfolio ID",IF(C26="","Add evidence date",IF(C26&lt;Assumptions!$B$5,"Check early date",IF(C26&gt;TODAY()+Assumptions!$B$6,"Check future date",IF(E26="","Add description",IF(I26="","Add storage reference",IF(J26="","Choose status",IF(K26="","Check review setting",IF(AND(J26&lt;&gt;"Reviewed",J26&lt;&gt;"Archived",K26&lt;TODAY()),"Review overdue","Ready")))))))))))</f>
        <v/>
      </c>
    </row>
    <row r="27" ht="24" customHeight="1">
      <c r="A27" s="14" t="n"/>
      <c r="B27" s="14" t="n"/>
      <c r="C27" s="15" t="n"/>
      <c r="D27" s="14" t="n"/>
      <c r="E27" s="16" t="n"/>
      <c r="F27" s="14" t="n"/>
      <c r="G27" s="14" t="n"/>
      <c r="H27" s="14" t="n"/>
      <c r="I27" s="16" t="n"/>
      <c r="J27" s="17" t="n"/>
      <c r="K27" s="18">
        <f>IF(OR(A27="",C27=""),"",IFERROR(C27+VLOOKUP("Review interval (days)",Assumptions!$A$4:$B$6,2,FALSE),""))</f>
        <v/>
      </c>
      <c r="L27" s="19">
        <f>IF(A27="","",IF(COUNTIF($A$5:$A$104,A27)&gt;1,"Duplicate evidence ID",IF(B27="","Add portfolio ID",IF(C27="","Add evidence date",IF(C27&lt;Assumptions!$B$5,"Check early date",IF(C27&gt;TODAY()+Assumptions!$B$6,"Check future date",IF(E27="","Add description",IF(I27="","Add storage reference",IF(J27="","Choose status",IF(K27="","Check review setting",IF(AND(J27&lt;&gt;"Reviewed",J27&lt;&gt;"Archived",K27&lt;TODAY()),"Review overdue","Ready")))))))))))</f>
        <v/>
      </c>
    </row>
    <row r="28" ht="24" customHeight="1">
      <c r="A28" s="14" t="n"/>
      <c r="B28" s="14" t="n"/>
      <c r="C28" s="15" t="n"/>
      <c r="D28" s="14" t="n"/>
      <c r="E28" s="16" t="n"/>
      <c r="F28" s="14" t="n"/>
      <c r="G28" s="14" t="n"/>
      <c r="H28" s="14" t="n"/>
      <c r="I28" s="16" t="n"/>
      <c r="J28" s="17" t="n"/>
      <c r="K28" s="20">
        <f>IF(OR(A28="",C28=""),"",IFERROR(C28+VLOOKUP("Review interval (days)",Assumptions!$A$4:$B$6,2,FALSE),""))</f>
        <v/>
      </c>
      <c r="L28" s="21">
        <f>IF(A28="","",IF(COUNTIF($A$5:$A$104,A28)&gt;1,"Duplicate evidence ID",IF(B28="","Add portfolio ID",IF(C28="","Add evidence date",IF(C28&lt;Assumptions!$B$5,"Check early date",IF(C28&gt;TODAY()+Assumptions!$B$6,"Check future date",IF(E28="","Add description",IF(I28="","Add storage reference",IF(J28="","Choose status",IF(K28="","Check review setting",IF(AND(J28&lt;&gt;"Reviewed",J28&lt;&gt;"Archived",K28&lt;TODAY()),"Review overdue","Ready")))))))))))</f>
        <v/>
      </c>
    </row>
    <row r="29" ht="24" customHeight="1">
      <c r="A29" s="14" t="n"/>
      <c r="B29" s="14" t="n"/>
      <c r="C29" s="15" t="n"/>
      <c r="D29" s="14" t="n"/>
      <c r="E29" s="16" t="n"/>
      <c r="F29" s="14" t="n"/>
      <c r="G29" s="14" t="n"/>
      <c r="H29" s="14" t="n"/>
      <c r="I29" s="16" t="n"/>
      <c r="J29" s="17" t="n"/>
      <c r="K29" s="18">
        <f>IF(OR(A29="",C29=""),"",IFERROR(C29+VLOOKUP("Review interval (days)",Assumptions!$A$4:$B$6,2,FALSE),""))</f>
        <v/>
      </c>
      <c r="L29" s="19">
        <f>IF(A29="","",IF(COUNTIF($A$5:$A$104,A29)&gt;1,"Duplicate evidence ID",IF(B29="","Add portfolio ID",IF(C29="","Add evidence date",IF(C29&lt;Assumptions!$B$5,"Check early date",IF(C29&gt;TODAY()+Assumptions!$B$6,"Check future date",IF(E29="","Add description",IF(I29="","Add storage reference",IF(J29="","Choose status",IF(K29="","Check review setting",IF(AND(J29&lt;&gt;"Reviewed",J29&lt;&gt;"Archived",K29&lt;TODAY()),"Review overdue","Ready")))))))))))</f>
        <v/>
      </c>
    </row>
    <row r="30" ht="24" customHeight="1">
      <c r="A30" s="14" t="n"/>
      <c r="B30" s="14" t="n"/>
      <c r="C30" s="15" t="n"/>
      <c r="D30" s="14" t="n"/>
      <c r="E30" s="16" t="n"/>
      <c r="F30" s="14" t="n"/>
      <c r="G30" s="14" t="n"/>
      <c r="H30" s="14" t="n"/>
      <c r="I30" s="16" t="n"/>
      <c r="J30" s="17" t="n"/>
      <c r="K30" s="20">
        <f>IF(OR(A30="",C30=""),"",IFERROR(C30+VLOOKUP("Review interval (days)",Assumptions!$A$4:$B$6,2,FALSE),""))</f>
        <v/>
      </c>
      <c r="L30" s="21">
        <f>IF(A30="","",IF(COUNTIF($A$5:$A$104,A30)&gt;1,"Duplicate evidence ID",IF(B30="","Add portfolio ID",IF(C30="","Add evidence date",IF(C30&lt;Assumptions!$B$5,"Check early date",IF(C30&gt;TODAY()+Assumptions!$B$6,"Check future date",IF(E30="","Add description",IF(I30="","Add storage reference",IF(J30="","Choose status",IF(K30="","Check review setting",IF(AND(J30&lt;&gt;"Reviewed",J30&lt;&gt;"Archived",K30&lt;TODAY()),"Review overdue","Ready")))))))))))</f>
        <v/>
      </c>
    </row>
    <row r="31" ht="24" customHeight="1">
      <c r="A31" s="14" t="n"/>
      <c r="B31" s="14" t="n"/>
      <c r="C31" s="15" t="n"/>
      <c r="D31" s="14" t="n"/>
      <c r="E31" s="16" t="n"/>
      <c r="F31" s="14" t="n"/>
      <c r="G31" s="14" t="n"/>
      <c r="H31" s="14" t="n"/>
      <c r="I31" s="16" t="n"/>
      <c r="J31" s="17" t="n"/>
      <c r="K31" s="18">
        <f>IF(OR(A31="",C31=""),"",IFERROR(C31+VLOOKUP("Review interval (days)",Assumptions!$A$4:$B$6,2,FALSE),""))</f>
        <v/>
      </c>
      <c r="L31" s="19">
        <f>IF(A31="","",IF(COUNTIF($A$5:$A$104,A31)&gt;1,"Duplicate evidence ID",IF(B31="","Add portfolio ID",IF(C31="","Add evidence date",IF(C31&lt;Assumptions!$B$5,"Check early date",IF(C31&gt;TODAY()+Assumptions!$B$6,"Check future date",IF(E31="","Add description",IF(I31="","Add storage reference",IF(J31="","Choose status",IF(K31="","Check review setting",IF(AND(J31&lt;&gt;"Reviewed",J31&lt;&gt;"Archived",K31&lt;TODAY()),"Review overdue","Ready")))))))))))</f>
        <v/>
      </c>
    </row>
    <row r="32" ht="24" customHeight="1">
      <c r="A32" s="14" t="n"/>
      <c r="B32" s="14" t="n"/>
      <c r="C32" s="15" t="n"/>
      <c r="D32" s="14" t="n"/>
      <c r="E32" s="16" t="n"/>
      <c r="F32" s="14" t="n"/>
      <c r="G32" s="14" t="n"/>
      <c r="H32" s="14" t="n"/>
      <c r="I32" s="16" t="n"/>
      <c r="J32" s="17" t="n"/>
      <c r="K32" s="20">
        <f>IF(OR(A32="",C32=""),"",IFERROR(C32+VLOOKUP("Review interval (days)",Assumptions!$A$4:$B$6,2,FALSE),""))</f>
        <v/>
      </c>
      <c r="L32" s="21">
        <f>IF(A32="","",IF(COUNTIF($A$5:$A$104,A32)&gt;1,"Duplicate evidence ID",IF(B32="","Add portfolio ID",IF(C32="","Add evidence date",IF(C32&lt;Assumptions!$B$5,"Check early date",IF(C32&gt;TODAY()+Assumptions!$B$6,"Check future date",IF(E32="","Add description",IF(I32="","Add storage reference",IF(J32="","Choose status",IF(K32="","Check review setting",IF(AND(J32&lt;&gt;"Reviewed",J32&lt;&gt;"Archived",K32&lt;TODAY()),"Review overdue","Ready")))))))))))</f>
        <v/>
      </c>
    </row>
    <row r="33" ht="24" customHeight="1">
      <c r="A33" s="14" t="n"/>
      <c r="B33" s="14" t="n"/>
      <c r="C33" s="15" t="n"/>
      <c r="D33" s="14" t="n"/>
      <c r="E33" s="16" t="n"/>
      <c r="F33" s="14" t="n"/>
      <c r="G33" s="14" t="n"/>
      <c r="H33" s="14" t="n"/>
      <c r="I33" s="16" t="n"/>
      <c r="J33" s="17" t="n"/>
      <c r="K33" s="18">
        <f>IF(OR(A33="",C33=""),"",IFERROR(C33+VLOOKUP("Review interval (days)",Assumptions!$A$4:$B$6,2,FALSE),""))</f>
        <v/>
      </c>
      <c r="L33" s="19">
        <f>IF(A33="","",IF(COUNTIF($A$5:$A$104,A33)&gt;1,"Duplicate evidence ID",IF(B33="","Add portfolio ID",IF(C33="","Add evidence date",IF(C33&lt;Assumptions!$B$5,"Check early date",IF(C33&gt;TODAY()+Assumptions!$B$6,"Check future date",IF(E33="","Add description",IF(I33="","Add storage reference",IF(J33="","Choose status",IF(K33="","Check review setting",IF(AND(J33&lt;&gt;"Reviewed",J33&lt;&gt;"Archived",K33&lt;TODAY()),"Review overdue","Ready")))))))))))</f>
        <v/>
      </c>
    </row>
    <row r="34" ht="24" customHeight="1">
      <c r="A34" s="14" t="n"/>
      <c r="B34" s="14" t="n"/>
      <c r="C34" s="15" t="n"/>
      <c r="D34" s="14" t="n"/>
      <c r="E34" s="16" t="n"/>
      <c r="F34" s="14" t="n"/>
      <c r="G34" s="14" t="n"/>
      <c r="H34" s="14" t="n"/>
      <c r="I34" s="16" t="n"/>
      <c r="J34" s="17" t="n"/>
      <c r="K34" s="20">
        <f>IF(OR(A34="",C34=""),"",IFERROR(C34+VLOOKUP("Review interval (days)",Assumptions!$A$4:$B$6,2,FALSE),""))</f>
        <v/>
      </c>
      <c r="L34" s="21">
        <f>IF(A34="","",IF(COUNTIF($A$5:$A$104,A34)&gt;1,"Duplicate evidence ID",IF(B34="","Add portfolio ID",IF(C34="","Add evidence date",IF(C34&lt;Assumptions!$B$5,"Check early date",IF(C34&gt;TODAY()+Assumptions!$B$6,"Check future date",IF(E34="","Add description",IF(I34="","Add storage reference",IF(J34="","Choose status",IF(K34="","Check review setting",IF(AND(J34&lt;&gt;"Reviewed",J34&lt;&gt;"Archived",K34&lt;TODAY()),"Review overdue","Ready")))))))))))</f>
        <v/>
      </c>
    </row>
    <row r="35" ht="24" customHeight="1">
      <c r="A35" s="14" t="n"/>
      <c r="B35" s="14" t="n"/>
      <c r="C35" s="15" t="n"/>
      <c r="D35" s="14" t="n"/>
      <c r="E35" s="16" t="n"/>
      <c r="F35" s="14" t="n"/>
      <c r="G35" s="14" t="n"/>
      <c r="H35" s="14" t="n"/>
      <c r="I35" s="16" t="n"/>
      <c r="J35" s="17" t="n"/>
      <c r="K35" s="18">
        <f>IF(OR(A35="",C35=""),"",IFERROR(C35+VLOOKUP("Review interval (days)",Assumptions!$A$4:$B$6,2,FALSE),""))</f>
        <v/>
      </c>
      <c r="L35" s="19">
        <f>IF(A35="","",IF(COUNTIF($A$5:$A$104,A35)&gt;1,"Duplicate evidence ID",IF(B35="","Add portfolio ID",IF(C35="","Add evidence date",IF(C35&lt;Assumptions!$B$5,"Check early date",IF(C35&gt;TODAY()+Assumptions!$B$6,"Check future date",IF(E35="","Add description",IF(I35="","Add storage reference",IF(J35="","Choose status",IF(K35="","Check review setting",IF(AND(J35&lt;&gt;"Reviewed",J35&lt;&gt;"Archived",K35&lt;TODAY()),"Review overdue","Ready")))))))))))</f>
        <v/>
      </c>
    </row>
    <row r="36" ht="24" customHeight="1">
      <c r="A36" s="14" t="n"/>
      <c r="B36" s="14" t="n"/>
      <c r="C36" s="15" t="n"/>
      <c r="D36" s="14" t="n"/>
      <c r="E36" s="16" t="n"/>
      <c r="F36" s="14" t="n"/>
      <c r="G36" s="14" t="n"/>
      <c r="H36" s="14" t="n"/>
      <c r="I36" s="16" t="n"/>
      <c r="J36" s="17" t="n"/>
      <c r="K36" s="20">
        <f>IF(OR(A36="",C36=""),"",IFERROR(C36+VLOOKUP("Review interval (days)",Assumptions!$A$4:$B$6,2,FALSE),""))</f>
        <v/>
      </c>
      <c r="L36" s="21">
        <f>IF(A36="","",IF(COUNTIF($A$5:$A$104,A36)&gt;1,"Duplicate evidence ID",IF(B36="","Add portfolio ID",IF(C36="","Add evidence date",IF(C36&lt;Assumptions!$B$5,"Check early date",IF(C36&gt;TODAY()+Assumptions!$B$6,"Check future date",IF(E36="","Add description",IF(I36="","Add storage reference",IF(J36="","Choose status",IF(K36="","Check review setting",IF(AND(J36&lt;&gt;"Reviewed",J36&lt;&gt;"Archived",K36&lt;TODAY()),"Review overdue","Ready")))))))))))</f>
        <v/>
      </c>
    </row>
    <row r="37" ht="24" customHeight="1">
      <c r="A37" s="14" t="n"/>
      <c r="B37" s="14" t="n"/>
      <c r="C37" s="15" t="n"/>
      <c r="D37" s="14" t="n"/>
      <c r="E37" s="16" t="n"/>
      <c r="F37" s="14" t="n"/>
      <c r="G37" s="14" t="n"/>
      <c r="H37" s="14" t="n"/>
      <c r="I37" s="16" t="n"/>
      <c r="J37" s="17" t="n"/>
      <c r="K37" s="18">
        <f>IF(OR(A37="",C37=""),"",IFERROR(C37+VLOOKUP("Review interval (days)",Assumptions!$A$4:$B$6,2,FALSE),""))</f>
        <v/>
      </c>
      <c r="L37" s="19">
        <f>IF(A37="","",IF(COUNTIF($A$5:$A$104,A37)&gt;1,"Duplicate evidence ID",IF(B37="","Add portfolio ID",IF(C37="","Add evidence date",IF(C37&lt;Assumptions!$B$5,"Check early date",IF(C37&gt;TODAY()+Assumptions!$B$6,"Check future date",IF(E37="","Add description",IF(I37="","Add storage reference",IF(J37="","Choose status",IF(K37="","Check review setting",IF(AND(J37&lt;&gt;"Reviewed",J37&lt;&gt;"Archived",K37&lt;TODAY()),"Review overdue","Ready")))))))))))</f>
        <v/>
      </c>
    </row>
    <row r="38" ht="24" customHeight="1">
      <c r="A38" s="14" t="n"/>
      <c r="B38" s="14" t="n"/>
      <c r="C38" s="15" t="n"/>
      <c r="D38" s="14" t="n"/>
      <c r="E38" s="16" t="n"/>
      <c r="F38" s="14" t="n"/>
      <c r="G38" s="14" t="n"/>
      <c r="H38" s="14" t="n"/>
      <c r="I38" s="16" t="n"/>
      <c r="J38" s="17" t="n"/>
      <c r="K38" s="20">
        <f>IF(OR(A38="",C38=""),"",IFERROR(C38+VLOOKUP("Review interval (days)",Assumptions!$A$4:$B$6,2,FALSE),""))</f>
        <v/>
      </c>
      <c r="L38" s="21">
        <f>IF(A38="","",IF(COUNTIF($A$5:$A$104,A38)&gt;1,"Duplicate evidence ID",IF(B38="","Add portfolio ID",IF(C38="","Add evidence date",IF(C38&lt;Assumptions!$B$5,"Check early date",IF(C38&gt;TODAY()+Assumptions!$B$6,"Check future date",IF(E38="","Add description",IF(I38="","Add storage reference",IF(J38="","Choose status",IF(K38="","Check review setting",IF(AND(J38&lt;&gt;"Reviewed",J38&lt;&gt;"Archived",K38&lt;TODAY()),"Review overdue","Ready")))))))))))</f>
        <v/>
      </c>
    </row>
    <row r="39" ht="24" customHeight="1">
      <c r="A39" s="14" t="n"/>
      <c r="B39" s="14" t="n"/>
      <c r="C39" s="15" t="n"/>
      <c r="D39" s="14" t="n"/>
      <c r="E39" s="16" t="n"/>
      <c r="F39" s="14" t="n"/>
      <c r="G39" s="14" t="n"/>
      <c r="H39" s="14" t="n"/>
      <c r="I39" s="16" t="n"/>
      <c r="J39" s="17" t="n"/>
      <c r="K39" s="18">
        <f>IF(OR(A39="",C39=""),"",IFERROR(C39+VLOOKUP("Review interval (days)",Assumptions!$A$4:$B$6,2,FALSE),""))</f>
        <v/>
      </c>
      <c r="L39" s="19">
        <f>IF(A39="","",IF(COUNTIF($A$5:$A$104,A39)&gt;1,"Duplicate evidence ID",IF(B39="","Add portfolio ID",IF(C39="","Add evidence date",IF(C39&lt;Assumptions!$B$5,"Check early date",IF(C39&gt;TODAY()+Assumptions!$B$6,"Check future date",IF(E39="","Add description",IF(I39="","Add storage reference",IF(J39="","Choose status",IF(K39="","Check review setting",IF(AND(J39&lt;&gt;"Reviewed",J39&lt;&gt;"Archived",K39&lt;TODAY()),"Review overdue","Ready")))))))))))</f>
        <v/>
      </c>
    </row>
    <row r="40" ht="24" customHeight="1">
      <c r="A40" s="14" t="n"/>
      <c r="B40" s="14" t="n"/>
      <c r="C40" s="15" t="n"/>
      <c r="D40" s="14" t="n"/>
      <c r="E40" s="16" t="n"/>
      <c r="F40" s="14" t="n"/>
      <c r="G40" s="14" t="n"/>
      <c r="H40" s="14" t="n"/>
      <c r="I40" s="16" t="n"/>
      <c r="J40" s="17" t="n"/>
      <c r="K40" s="20">
        <f>IF(OR(A40="",C40=""),"",IFERROR(C40+VLOOKUP("Review interval (days)",Assumptions!$A$4:$B$6,2,FALSE),""))</f>
        <v/>
      </c>
      <c r="L40" s="21">
        <f>IF(A40="","",IF(COUNTIF($A$5:$A$104,A40)&gt;1,"Duplicate evidence ID",IF(B40="","Add portfolio ID",IF(C40="","Add evidence date",IF(C40&lt;Assumptions!$B$5,"Check early date",IF(C40&gt;TODAY()+Assumptions!$B$6,"Check future date",IF(E40="","Add description",IF(I40="","Add storage reference",IF(J40="","Choose status",IF(K40="","Check review setting",IF(AND(J40&lt;&gt;"Reviewed",J40&lt;&gt;"Archived",K40&lt;TODAY()),"Review overdue","Ready")))))))))))</f>
        <v/>
      </c>
    </row>
    <row r="41" ht="24" customHeight="1">
      <c r="A41" s="14" t="n"/>
      <c r="B41" s="14" t="n"/>
      <c r="C41" s="15" t="n"/>
      <c r="D41" s="14" t="n"/>
      <c r="E41" s="16" t="n"/>
      <c r="F41" s="14" t="n"/>
      <c r="G41" s="14" t="n"/>
      <c r="H41" s="14" t="n"/>
      <c r="I41" s="16" t="n"/>
      <c r="J41" s="17" t="n"/>
      <c r="K41" s="18">
        <f>IF(OR(A41="",C41=""),"",IFERROR(C41+VLOOKUP("Review interval (days)",Assumptions!$A$4:$B$6,2,FALSE),""))</f>
        <v/>
      </c>
      <c r="L41" s="19">
        <f>IF(A41="","",IF(COUNTIF($A$5:$A$104,A41)&gt;1,"Duplicate evidence ID",IF(B41="","Add portfolio ID",IF(C41="","Add evidence date",IF(C41&lt;Assumptions!$B$5,"Check early date",IF(C41&gt;TODAY()+Assumptions!$B$6,"Check future date",IF(E41="","Add description",IF(I41="","Add storage reference",IF(J41="","Choose status",IF(K41="","Check review setting",IF(AND(J41&lt;&gt;"Reviewed",J41&lt;&gt;"Archived",K41&lt;TODAY()),"Review overdue","Ready")))))))))))</f>
        <v/>
      </c>
    </row>
    <row r="42" ht="24" customHeight="1">
      <c r="A42" s="14" t="n"/>
      <c r="B42" s="14" t="n"/>
      <c r="C42" s="15" t="n"/>
      <c r="D42" s="14" t="n"/>
      <c r="E42" s="16" t="n"/>
      <c r="F42" s="14" t="n"/>
      <c r="G42" s="14" t="n"/>
      <c r="H42" s="14" t="n"/>
      <c r="I42" s="16" t="n"/>
      <c r="J42" s="17" t="n"/>
      <c r="K42" s="20">
        <f>IF(OR(A42="",C42=""),"",IFERROR(C42+VLOOKUP("Review interval (days)",Assumptions!$A$4:$B$6,2,FALSE),""))</f>
        <v/>
      </c>
      <c r="L42" s="21">
        <f>IF(A42="","",IF(COUNTIF($A$5:$A$104,A42)&gt;1,"Duplicate evidence ID",IF(B42="","Add portfolio ID",IF(C42="","Add evidence date",IF(C42&lt;Assumptions!$B$5,"Check early date",IF(C42&gt;TODAY()+Assumptions!$B$6,"Check future date",IF(E42="","Add description",IF(I42="","Add storage reference",IF(J42="","Choose status",IF(K42="","Check review setting",IF(AND(J42&lt;&gt;"Reviewed",J42&lt;&gt;"Archived",K42&lt;TODAY()),"Review overdue","Ready")))))))))))</f>
        <v/>
      </c>
    </row>
    <row r="43" ht="24" customHeight="1">
      <c r="A43" s="14" t="n"/>
      <c r="B43" s="14" t="n"/>
      <c r="C43" s="15" t="n"/>
      <c r="D43" s="14" t="n"/>
      <c r="E43" s="16" t="n"/>
      <c r="F43" s="14" t="n"/>
      <c r="G43" s="14" t="n"/>
      <c r="H43" s="14" t="n"/>
      <c r="I43" s="16" t="n"/>
      <c r="J43" s="17" t="n"/>
      <c r="K43" s="18">
        <f>IF(OR(A43="",C43=""),"",IFERROR(C43+VLOOKUP("Review interval (days)",Assumptions!$A$4:$B$6,2,FALSE),""))</f>
        <v/>
      </c>
      <c r="L43" s="19">
        <f>IF(A43="","",IF(COUNTIF($A$5:$A$104,A43)&gt;1,"Duplicate evidence ID",IF(B43="","Add portfolio ID",IF(C43="","Add evidence date",IF(C43&lt;Assumptions!$B$5,"Check early date",IF(C43&gt;TODAY()+Assumptions!$B$6,"Check future date",IF(E43="","Add description",IF(I43="","Add storage reference",IF(J43="","Choose status",IF(K43="","Check review setting",IF(AND(J43&lt;&gt;"Reviewed",J43&lt;&gt;"Archived",K43&lt;TODAY()),"Review overdue","Ready")))))))))))</f>
        <v/>
      </c>
    </row>
    <row r="44" ht="24" customHeight="1">
      <c r="A44" s="14" t="n"/>
      <c r="B44" s="14" t="n"/>
      <c r="C44" s="15" t="n"/>
      <c r="D44" s="14" t="n"/>
      <c r="E44" s="16" t="n"/>
      <c r="F44" s="14" t="n"/>
      <c r="G44" s="14" t="n"/>
      <c r="H44" s="14" t="n"/>
      <c r="I44" s="16" t="n"/>
      <c r="J44" s="17" t="n"/>
      <c r="K44" s="20">
        <f>IF(OR(A44="",C44=""),"",IFERROR(C44+VLOOKUP("Review interval (days)",Assumptions!$A$4:$B$6,2,FALSE),""))</f>
        <v/>
      </c>
      <c r="L44" s="21">
        <f>IF(A44="","",IF(COUNTIF($A$5:$A$104,A44)&gt;1,"Duplicate evidence ID",IF(B44="","Add portfolio ID",IF(C44="","Add evidence date",IF(C44&lt;Assumptions!$B$5,"Check early date",IF(C44&gt;TODAY()+Assumptions!$B$6,"Check future date",IF(E44="","Add description",IF(I44="","Add storage reference",IF(J44="","Choose status",IF(K44="","Check review setting",IF(AND(J44&lt;&gt;"Reviewed",J44&lt;&gt;"Archived",K44&lt;TODAY()),"Review overdue","Ready")))))))))))</f>
        <v/>
      </c>
    </row>
    <row r="45" ht="24" customHeight="1">
      <c r="A45" s="14" t="n"/>
      <c r="B45" s="14" t="n"/>
      <c r="C45" s="15" t="n"/>
      <c r="D45" s="14" t="n"/>
      <c r="E45" s="16" t="n"/>
      <c r="F45" s="14" t="n"/>
      <c r="G45" s="14" t="n"/>
      <c r="H45" s="14" t="n"/>
      <c r="I45" s="16" t="n"/>
      <c r="J45" s="17" t="n"/>
      <c r="K45" s="18">
        <f>IF(OR(A45="",C45=""),"",IFERROR(C45+VLOOKUP("Review interval (days)",Assumptions!$A$4:$B$6,2,FALSE),""))</f>
        <v/>
      </c>
      <c r="L45" s="19">
        <f>IF(A45="","",IF(COUNTIF($A$5:$A$104,A45)&gt;1,"Duplicate evidence ID",IF(B45="","Add portfolio ID",IF(C45="","Add evidence date",IF(C45&lt;Assumptions!$B$5,"Check early date",IF(C45&gt;TODAY()+Assumptions!$B$6,"Check future date",IF(E45="","Add description",IF(I45="","Add storage reference",IF(J45="","Choose status",IF(K45="","Check review setting",IF(AND(J45&lt;&gt;"Reviewed",J45&lt;&gt;"Archived",K45&lt;TODAY()),"Review overdue","Ready")))))))))))</f>
        <v/>
      </c>
    </row>
    <row r="46" ht="24" customHeight="1">
      <c r="A46" s="14" t="n"/>
      <c r="B46" s="14" t="n"/>
      <c r="C46" s="15" t="n"/>
      <c r="D46" s="14" t="n"/>
      <c r="E46" s="16" t="n"/>
      <c r="F46" s="14" t="n"/>
      <c r="G46" s="14" t="n"/>
      <c r="H46" s="14" t="n"/>
      <c r="I46" s="16" t="n"/>
      <c r="J46" s="17" t="n"/>
      <c r="K46" s="20">
        <f>IF(OR(A46="",C46=""),"",IFERROR(C46+VLOOKUP("Review interval (days)",Assumptions!$A$4:$B$6,2,FALSE),""))</f>
        <v/>
      </c>
      <c r="L46" s="21">
        <f>IF(A46="","",IF(COUNTIF($A$5:$A$104,A46)&gt;1,"Duplicate evidence ID",IF(B46="","Add portfolio ID",IF(C46="","Add evidence date",IF(C46&lt;Assumptions!$B$5,"Check early date",IF(C46&gt;TODAY()+Assumptions!$B$6,"Check future date",IF(E46="","Add description",IF(I46="","Add storage reference",IF(J46="","Choose status",IF(K46="","Check review setting",IF(AND(J46&lt;&gt;"Reviewed",J46&lt;&gt;"Archived",K46&lt;TODAY()),"Review overdue","Ready")))))))))))</f>
        <v/>
      </c>
    </row>
    <row r="47" ht="24" customHeight="1">
      <c r="A47" s="14" t="n"/>
      <c r="B47" s="14" t="n"/>
      <c r="C47" s="15" t="n"/>
      <c r="D47" s="14" t="n"/>
      <c r="E47" s="16" t="n"/>
      <c r="F47" s="14" t="n"/>
      <c r="G47" s="14" t="n"/>
      <c r="H47" s="14" t="n"/>
      <c r="I47" s="16" t="n"/>
      <c r="J47" s="17" t="n"/>
      <c r="K47" s="18">
        <f>IF(OR(A47="",C47=""),"",IFERROR(C47+VLOOKUP("Review interval (days)",Assumptions!$A$4:$B$6,2,FALSE),""))</f>
        <v/>
      </c>
      <c r="L47" s="19">
        <f>IF(A47="","",IF(COUNTIF($A$5:$A$104,A47)&gt;1,"Duplicate evidence ID",IF(B47="","Add portfolio ID",IF(C47="","Add evidence date",IF(C47&lt;Assumptions!$B$5,"Check early date",IF(C47&gt;TODAY()+Assumptions!$B$6,"Check future date",IF(E47="","Add description",IF(I47="","Add storage reference",IF(J47="","Choose status",IF(K47="","Check review setting",IF(AND(J47&lt;&gt;"Reviewed",J47&lt;&gt;"Archived",K47&lt;TODAY()),"Review overdue","Ready")))))))))))</f>
        <v/>
      </c>
    </row>
    <row r="48" ht="24" customHeight="1">
      <c r="A48" s="14" t="n"/>
      <c r="B48" s="14" t="n"/>
      <c r="C48" s="15" t="n"/>
      <c r="D48" s="14" t="n"/>
      <c r="E48" s="16" t="n"/>
      <c r="F48" s="14" t="n"/>
      <c r="G48" s="14" t="n"/>
      <c r="H48" s="14" t="n"/>
      <c r="I48" s="16" t="n"/>
      <c r="J48" s="17" t="n"/>
      <c r="K48" s="20">
        <f>IF(OR(A48="",C48=""),"",IFERROR(C48+VLOOKUP("Review interval (days)",Assumptions!$A$4:$B$6,2,FALSE),""))</f>
        <v/>
      </c>
      <c r="L48" s="21">
        <f>IF(A48="","",IF(COUNTIF($A$5:$A$104,A48)&gt;1,"Duplicate evidence ID",IF(B48="","Add portfolio ID",IF(C48="","Add evidence date",IF(C48&lt;Assumptions!$B$5,"Check early date",IF(C48&gt;TODAY()+Assumptions!$B$6,"Check future date",IF(E48="","Add description",IF(I48="","Add storage reference",IF(J48="","Choose status",IF(K48="","Check review setting",IF(AND(J48&lt;&gt;"Reviewed",J48&lt;&gt;"Archived",K48&lt;TODAY()),"Review overdue","Ready")))))))))))</f>
        <v/>
      </c>
    </row>
    <row r="49" ht="24" customHeight="1">
      <c r="A49" s="14" t="n"/>
      <c r="B49" s="14" t="n"/>
      <c r="C49" s="15" t="n"/>
      <c r="D49" s="14" t="n"/>
      <c r="E49" s="16" t="n"/>
      <c r="F49" s="14" t="n"/>
      <c r="G49" s="14" t="n"/>
      <c r="H49" s="14" t="n"/>
      <c r="I49" s="16" t="n"/>
      <c r="J49" s="17" t="n"/>
      <c r="K49" s="18">
        <f>IF(OR(A49="",C49=""),"",IFERROR(C49+VLOOKUP("Review interval (days)",Assumptions!$A$4:$B$6,2,FALSE),""))</f>
        <v/>
      </c>
      <c r="L49" s="19">
        <f>IF(A49="","",IF(COUNTIF($A$5:$A$104,A49)&gt;1,"Duplicate evidence ID",IF(B49="","Add portfolio ID",IF(C49="","Add evidence date",IF(C49&lt;Assumptions!$B$5,"Check early date",IF(C49&gt;TODAY()+Assumptions!$B$6,"Check future date",IF(E49="","Add description",IF(I49="","Add storage reference",IF(J49="","Choose status",IF(K49="","Check review setting",IF(AND(J49&lt;&gt;"Reviewed",J49&lt;&gt;"Archived",K49&lt;TODAY()),"Review overdue","Ready")))))))))))</f>
        <v/>
      </c>
    </row>
    <row r="50" ht="24" customHeight="1">
      <c r="A50" s="14" t="n"/>
      <c r="B50" s="14" t="n"/>
      <c r="C50" s="15" t="n"/>
      <c r="D50" s="14" t="n"/>
      <c r="E50" s="16" t="n"/>
      <c r="F50" s="14" t="n"/>
      <c r="G50" s="14" t="n"/>
      <c r="H50" s="14" t="n"/>
      <c r="I50" s="16" t="n"/>
      <c r="J50" s="17" t="n"/>
      <c r="K50" s="20">
        <f>IF(OR(A50="",C50=""),"",IFERROR(C50+VLOOKUP("Review interval (days)",Assumptions!$A$4:$B$6,2,FALSE),""))</f>
        <v/>
      </c>
      <c r="L50" s="21">
        <f>IF(A50="","",IF(COUNTIF($A$5:$A$104,A50)&gt;1,"Duplicate evidence ID",IF(B50="","Add portfolio ID",IF(C50="","Add evidence date",IF(C50&lt;Assumptions!$B$5,"Check early date",IF(C50&gt;TODAY()+Assumptions!$B$6,"Check future date",IF(E50="","Add description",IF(I50="","Add storage reference",IF(J50="","Choose status",IF(K50="","Check review setting",IF(AND(J50&lt;&gt;"Reviewed",J50&lt;&gt;"Archived",K50&lt;TODAY()),"Review overdue","Ready")))))))))))</f>
        <v/>
      </c>
    </row>
    <row r="51" ht="24" customHeight="1">
      <c r="A51" s="14" t="n"/>
      <c r="B51" s="14" t="n"/>
      <c r="C51" s="15" t="n"/>
      <c r="D51" s="14" t="n"/>
      <c r="E51" s="16" t="n"/>
      <c r="F51" s="14" t="n"/>
      <c r="G51" s="14" t="n"/>
      <c r="H51" s="14" t="n"/>
      <c r="I51" s="16" t="n"/>
      <c r="J51" s="17" t="n"/>
      <c r="K51" s="18">
        <f>IF(OR(A51="",C51=""),"",IFERROR(C51+VLOOKUP("Review interval (days)",Assumptions!$A$4:$B$6,2,FALSE),""))</f>
        <v/>
      </c>
      <c r="L51" s="19">
        <f>IF(A51="","",IF(COUNTIF($A$5:$A$104,A51)&gt;1,"Duplicate evidence ID",IF(B51="","Add portfolio ID",IF(C51="","Add evidence date",IF(C51&lt;Assumptions!$B$5,"Check early date",IF(C51&gt;TODAY()+Assumptions!$B$6,"Check future date",IF(E51="","Add description",IF(I51="","Add storage reference",IF(J51="","Choose status",IF(K51="","Check review setting",IF(AND(J51&lt;&gt;"Reviewed",J51&lt;&gt;"Archived",K51&lt;TODAY()),"Review overdue","Ready")))))))))))</f>
        <v/>
      </c>
    </row>
    <row r="52" ht="24" customHeight="1">
      <c r="A52" s="14" t="n"/>
      <c r="B52" s="14" t="n"/>
      <c r="C52" s="15" t="n"/>
      <c r="D52" s="14" t="n"/>
      <c r="E52" s="16" t="n"/>
      <c r="F52" s="14" t="n"/>
      <c r="G52" s="14" t="n"/>
      <c r="H52" s="14" t="n"/>
      <c r="I52" s="16" t="n"/>
      <c r="J52" s="17" t="n"/>
      <c r="K52" s="20">
        <f>IF(OR(A52="",C52=""),"",IFERROR(C52+VLOOKUP("Review interval (days)",Assumptions!$A$4:$B$6,2,FALSE),""))</f>
        <v/>
      </c>
      <c r="L52" s="21">
        <f>IF(A52="","",IF(COUNTIF($A$5:$A$104,A52)&gt;1,"Duplicate evidence ID",IF(B52="","Add portfolio ID",IF(C52="","Add evidence date",IF(C52&lt;Assumptions!$B$5,"Check early date",IF(C52&gt;TODAY()+Assumptions!$B$6,"Check future date",IF(E52="","Add description",IF(I52="","Add storage reference",IF(J52="","Choose status",IF(K52="","Check review setting",IF(AND(J52&lt;&gt;"Reviewed",J52&lt;&gt;"Archived",K52&lt;TODAY()),"Review overdue","Ready")))))))))))</f>
        <v/>
      </c>
    </row>
    <row r="53" ht="24" customHeight="1">
      <c r="A53" s="14" t="n"/>
      <c r="B53" s="14" t="n"/>
      <c r="C53" s="15" t="n"/>
      <c r="D53" s="14" t="n"/>
      <c r="E53" s="16" t="n"/>
      <c r="F53" s="14" t="n"/>
      <c r="G53" s="14" t="n"/>
      <c r="H53" s="14" t="n"/>
      <c r="I53" s="16" t="n"/>
      <c r="J53" s="17" t="n"/>
      <c r="K53" s="18">
        <f>IF(OR(A53="",C53=""),"",IFERROR(C53+VLOOKUP("Review interval (days)",Assumptions!$A$4:$B$6,2,FALSE),""))</f>
        <v/>
      </c>
      <c r="L53" s="19">
        <f>IF(A53="","",IF(COUNTIF($A$5:$A$104,A53)&gt;1,"Duplicate evidence ID",IF(B53="","Add portfolio ID",IF(C53="","Add evidence date",IF(C53&lt;Assumptions!$B$5,"Check early date",IF(C53&gt;TODAY()+Assumptions!$B$6,"Check future date",IF(E53="","Add description",IF(I53="","Add storage reference",IF(J53="","Choose status",IF(K53="","Check review setting",IF(AND(J53&lt;&gt;"Reviewed",J53&lt;&gt;"Archived",K53&lt;TODAY()),"Review overdue","Ready")))))))))))</f>
        <v/>
      </c>
    </row>
    <row r="54" ht="24" customHeight="1">
      <c r="A54" s="14" t="n"/>
      <c r="B54" s="14" t="n"/>
      <c r="C54" s="15" t="n"/>
      <c r="D54" s="14" t="n"/>
      <c r="E54" s="16" t="n"/>
      <c r="F54" s="14" t="n"/>
      <c r="G54" s="14" t="n"/>
      <c r="H54" s="14" t="n"/>
      <c r="I54" s="16" t="n"/>
      <c r="J54" s="17" t="n"/>
      <c r="K54" s="20">
        <f>IF(OR(A54="",C54=""),"",IFERROR(C54+VLOOKUP("Review interval (days)",Assumptions!$A$4:$B$6,2,FALSE),""))</f>
        <v/>
      </c>
      <c r="L54" s="21">
        <f>IF(A54="","",IF(COUNTIF($A$5:$A$104,A54)&gt;1,"Duplicate evidence ID",IF(B54="","Add portfolio ID",IF(C54="","Add evidence date",IF(C54&lt;Assumptions!$B$5,"Check early date",IF(C54&gt;TODAY()+Assumptions!$B$6,"Check future date",IF(E54="","Add description",IF(I54="","Add storage reference",IF(J54="","Choose status",IF(K54="","Check review setting",IF(AND(J54&lt;&gt;"Reviewed",J54&lt;&gt;"Archived",K54&lt;TODAY()),"Review overdue","Ready")))))))))))</f>
        <v/>
      </c>
    </row>
    <row r="55" ht="24" customHeight="1">
      <c r="A55" s="14" t="n"/>
      <c r="B55" s="14" t="n"/>
      <c r="C55" s="15" t="n"/>
      <c r="D55" s="14" t="n"/>
      <c r="E55" s="16" t="n"/>
      <c r="F55" s="14" t="n"/>
      <c r="G55" s="14" t="n"/>
      <c r="H55" s="14" t="n"/>
      <c r="I55" s="16" t="n"/>
      <c r="J55" s="17" t="n"/>
      <c r="K55" s="18">
        <f>IF(OR(A55="",C55=""),"",IFERROR(C55+VLOOKUP("Review interval (days)",Assumptions!$A$4:$B$6,2,FALSE),""))</f>
        <v/>
      </c>
      <c r="L55" s="19">
        <f>IF(A55="","",IF(COUNTIF($A$5:$A$104,A55)&gt;1,"Duplicate evidence ID",IF(B55="","Add portfolio ID",IF(C55="","Add evidence date",IF(C55&lt;Assumptions!$B$5,"Check early date",IF(C55&gt;TODAY()+Assumptions!$B$6,"Check future date",IF(E55="","Add description",IF(I55="","Add storage reference",IF(J55="","Choose status",IF(K55="","Check review setting",IF(AND(J55&lt;&gt;"Reviewed",J55&lt;&gt;"Archived",K55&lt;TODAY()),"Review overdue","Ready")))))))))))</f>
        <v/>
      </c>
    </row>
    <row r="56" ht="24" customHeight="1">
      <c r="A56" s="14" t="n"/>
      <c r="B56" s="14" t="n"/>
      <c r="C56" s="15" t="n"/>
      <c r="D56" s="14" t="n"/>
      <c r="E56" s="16" t="n"/>
      <c r="F56" s="14" t="n"/>
      <c r="G56" s="14" t="n"/>
      <c r="H56" s="14" t="n"/>
      <c r="I56" s="16" t="n"/>
      <c r="J56" s="17" t="n"/>
      <c r="K56" s="20">
        <f>IF(OR(A56="",C56=""),"",IFERROR(C56+VLOOKUP("Review interval (days)",Assumptions!$A$4:$B$6,2,FALSE),""))</f>
        <v/>
      </c>
      <c r="L56" s="21">
        <f>IF(A56="","",IF(COUNTIF($A$5:$A$104,A56)&gt;1,"Duplicate evidence ID",IF(B56="","Add portfolio ID",IF(C56="","Add evidence date",IF(C56&lt;Assumptions!$B$5,"Check early date",IF(C56&gt;TODAY()+Assumptions!$B$6,"Check future date",IF(E56="","Add description",IF(I56="","Add storage reference",IF(J56="","Choose status",IF(K56="","Check review setting",IF(AND(J56&lt;&gt;"Reviewed",J56&lt;&gt;"Archived",K56&lt;TODAY()),"Review overdue","Ready")))))))))))</f>
        <v/>
      </c>
    </row>
    <row r="57" ht="24" customHeight="1">
      <c r="A57" s="14" t="n"/>
      <c r="B57" s="14" t="n"/>
      <c r="C57" s="15" t="n"/>
      <c r="D57" s="14" t="n"/>
      <c r="E57" s="16" t="n"/>
      <c r="F57" s="14" t="n"/>
      <c r="G57" s="14" t="n"/>
      <c r="H57" s="14" t="n"/>
      <c r="I57" s="16" t="n"/>
      <c r="J57" s="17" t="n"/>
      <c r="K57" s="18">
        <f>IF(OR(A57="",C57=""),"",IFERROR(C57+VLOOKUP("Review interval (days)",Assumptions!$A$4:$B$6,2,FALSE),""))</f>
        <v/>
      </c>
      <c r="L57" s="19">
        <f>IF(A57="","",IF(COUNTIF($A$5:$A$104,A57)&gt;1,"Duplicate evidence ID",IF(B57="","Add portfolio ID",IF(C57="","Add evidence date",IF(C57&lt;Assumptions!$B$5,"Check early date",IF(C57&gt;TODAY()+Assumptions!$B$6,"Check future date",IF(E57="","Add description",IF(I57="","Add storage reference",IF(J57="","Choose status",IF(K57="","Check review setting",IF(AND(J57&lt;&gt;"Reviewed",J57&lt;&gt;"Archived",K57&lt;TODAY()),"Review overdue","Ready")))))))))))</f>
        <v/>
      </c>
    </row>
    <row r="58" ht="24" customHeight="1">
      <c r="A58" s="14" t="n"/>
      <c r="B58" s="14" t="n"/>
      <c r="C58" s="15" t="n"/>
      <c r="D58" s="14" t="n"/>
      <c r="E58" s="16" t="n"/>
      <c r="F58" s="14" t="n"/>
      <c r="G58" s="14" t="n"/>
      <c r="H58" s="14" t="n"/>
      <c r="I58" s="16" t="n"/>
      <c r="J58" s="17" t="n"/>
      <c r="K58" s="20">
        <f>IF(OR(A58="",C58=""),"",IFERROR(C58+VLOOKUP("Review interval (days)",Assumptions!$A$4:$B$6,2,FALSE),""))</f>
        <v/>
      </c>
      <c r="L58" s="21">
        <f>IF(A58="","",IF(COUNTIF($A$5:$A$104,A58)&gt;1,"Duplicate evidence ID",IF(B58="","Add portfolio ID",IF(C58="","Add evidence date",IF(C58&lt;Assumptions!$B$5,"Check early date",IF(C58&gt;TODAY()+Assumptions!$B$6,"Check future date",IF(E58="","Add description",IF(I58="","Add storage reference",IF(J58="","Choose status",IF(K58="","Check review setting",IF(AND(J58&lt;&gt;"Reviewed",J58&lt;&gt;"Archived",K58&lt;TODAY()),"Review overdue","Ready")))))))))))</f>
        <v/>
      </c>
    </row>
    <row r="59" ht="24" customHeight="1">
      <c r="A59" s="14" t="n"/>
      <c r="B59" s="14" t="n"/>
      <c r="C59" s="15" t="n"/>
      <c r="D59" s="14" t="n"/>
      <c r="E59" s="16" t="n"/>
      <c r="F59" s="14" t="n"/>
      <c r="G59" s="14" t="n"/>
      <c r="H59" s="14" t="n"/>
      <c r="I59" s="16" t="n"/>
      <c r="J59" s="17" t="n"/>
      <c r="K59" s="18">
        <f>IF(OR(A59="",C59=""),"",IFERROR(C59+VLOOKUP("Review interval (days)",Assumptions!$A$4:$B$6,2,FALSE),""))</f>
        <v/>
      </c>
      <c r="L59" s="19">
        <f>IF(A59="","",IF(COUNTIF($A$5:$A$104,A59)&gt;1,"Duplicate evidence ID",IF(B59="","Add portfolio ID",IF(C59="","Add evidence date",IF(C59&lt;Assumptions!$B$5,"Check early date",IF(C59&gt;TODAY()+Assumptions!$B$6,"Check future date",IF(E59="","Add description",IF(I59="","Add storage reference",IF(J59="","Choose status",IF(K59="","Check review setting",IF(AND(J59&lt;&gt;"Reviewed",J59&lt;&gt;"Archived",K59&lt;TODAY()),"Review overdue","Ready")))))))))))</f>
        <v/>
      </c>
    </row>
    <row r="60" ht="24" customHeight="1">
      <c r="A60" s="14" t="n"/>
      <c r="B60" s="14" t="n"/>
      <c r="C60" s="15" t="n"/>
      <c r="D60" s="14" t="n"/>
      <c r="E60" s="16" t="n"/>
      <c r="F60" s="14" t="n"/>
      <c r="G60" s="14" t="n"/>
      <c r="H60" s="14" t="n"/>
      <c r="I60" s="16" t="n"/>
      <c r="J60" s="17" t="n"/>
      <c r="K60" s="20">
        <f>IF(OR(A60="",C60=""),"",IFERROR(C60+VLOOKUP("Review interval (days)",Assumptions!$A$4:$B$6,2,FALSE),""))</f>
        <v/>
      </c>
      <c r="L60" s="21">
        <f>IF(A60="","",IF(COUNTIF($A$5:$A$104,A60)&gt;1,"Duplicate evidence ID",IF(B60="","Add portfolio ID",IF(C60="","Add evidence date",IF(C60&lt;Assumptions!$B$5,"Check early date",IF(C60&gt;TODAY()+Assumptions!$B$6,"Check future date",IF(E60="","Add description",IF(I60="","Add storage reference",IF(J60="","Choose status",IF(K60="","Check review setting",IF(AND(J60&lt;&gt;"Reviewed",J60&lt;&gt;"Archived",K60&lt;TODAY()),"Review overdue","Ready")))))))))))</f>
        <v/>
      </c>
    </row>
    <row r="61" ht="24" customHeight="1">
      <c r="A61" s="14" t="n"/>
      <c r="B61" s="14" t="n"/>
      <c r="C61" s="15" t="n"/>
      <c r="D61" s="14" t="n"/>
      <c r="E61" s="16" t="n"/>
      <c r="F61" s="14" t="n"/>
      <c r="G61" s="14" t="n"/>
      <c r="H61" s="14" t="n"/>
      <c r="I61" s="16" t="n"/>
      <c r="J61" s="17" t="n"/>
      <c r="K61" s="18">
        <f>IF(OR(A61="",C61=""),"",IFERROR(C61+VLOOKUP("Review interval (days)",Assumptions!$A$4:$B$6,2,FALSE),""))</f>
        <v/>
      </c>
      <c r="L61" s="19">
        <f>IF(A61="","",IF(COUNTIF($A$5:$A$104,A61)&gt;1,"Duplicate evidence ID",IF(B61="","Add portfolio ID",IF(C61="","Add evidence date",IF(C61&lt;Assumptions!$B$5,"Check early date",IF(C61&gt;TODAY()+Assumptions!$B$6,"Check future date",IF(E61="","Add description",IF(I61="","Add storage reference",IF(J61="","Choose status",IF(K61="","Check review setting",IF(AND(J61&lt;&gt;"Reviewed",J61&lt;&gt;"Archived",K61&lt;TODAY()),"Review overdue","Ready")))))))))))</f>
        <v/>
      </c>
    </row>
    <row r="62" ht="24" customHeight="1">
      <c r="A62" s="14" t="n"/>
      <c r="B62" s="14" t="n"/>
      <c r="C62" s="15" t="n"/>
      <c r="D62" s="14" t="n"/>
      <c r="E62" s="16" t="n"/>
      <c r="F62" s="14" t="n"/>
      <c r="G62" s="14" t="n"/>
      <c r="H62" s="14" t="n"/>
      <c r="I62" s="16" t="n"/>
      <c r="J62" s="17" t="n"/>
      <c r="K62" s="20">
        <f>IF(OR(A62="",C62=""),"",IFERROR(C62+VLOOKUP("Review interval (days)",Assumptions!$A$4:$B$6,2,FALSE),""))</f>
        <v/>
      </c>
      <c r="L62" s="21">
        <f>IF(A62="","",IF(COUNTIF($A$5:$A$104,A62)&gt;1,"Duplicate evidence ID",IF(B62="","Add portfolio ID",IF(C62="","Add evidence date",IF(C62&lt;Assumptions!$B$5,"Check early date",IF(C62&gt;TODAY()+Assumptions!$B$6,"Check future date",IF(E62="","Add description",IF(I62="","Add storage reference",IF(J62="","Choose status",IF(K62="","Check review setting",IF(AND(J62&lt;&gt;"Reviewed",J62&lt;&gt;"Archived",K62&lt;TODAY()),"Review overdue","Ready")))))))))))</f>
        <v/>
      </c>
    </row>
    <row r="63" ht="24" customHeight="1">
      <c r="A63" s="14" t="n"/>
      <c r="B63" s="14" t="n"/>
      <c r="C63" s="15" t="n"/>
      <c r="D63" s="14" t="n"/>
      <c r="E63" s="16" t="n"/>
      <c r="F63" s="14" t="n"/>
      <c r="G63" s="14" t="n"/>
      <c r="H63" s="14" t="n"/>
      <c r="I63" s="16" t="n"/>
      <c r="J63" s="17" t="n"/>
      <c r="K63" s="18">
        <f>IF(OR(A63="",C63=""),"",IFERROR(C63+VLOOKUP("Review interval (days)",Assumptions!$A$4:$B$6,2,FALSE),""))</f>
        <v/>
      </c>
      <c r="L63" s="19">
        <f>IF(A63="","",IF(COUNTIF($A$5:$A$104,A63)&gt;1,"Duplicate evidence ID",IF(B63="","Add portfolio ID",IF(C63="","Add evidence date",IF(C63&lt;Assumptions!$B$5,"Check early date",IF(C63&gt;TODAY()+Assumptions!$B$6,"Check future date",IF(E63="","Add description",IF(I63="","Add storage reference",IF(J63="","Choose status",IF(K63="","Check review setting",IF(AND(J63&lt;&gt;"Reviewed",J63&lt;&gt;"Archived",K63&lt;TODAY()),"Review overdue","Ready")))))))))))</f>
        <v/>
      </c>
    </row>
    <row r="64" ht="24" customHeight="1">
      <c r="A64" s="14" t="n"/>
      <c r="B64" s="14" t="n"/>
      <c r="C64" s="15" t="n"/>
      <c r="D64" s="14" t="n"/>
      <c r="E64" s="16" t="n"/>
      <c r="F64" s="14" t="n"/>
      <c r="G64" s="14" t="n"/>
      <c r="H64" s="14" t="n"/>
      <c r="I64" s="16" t="n"/>
      <c r="J64" s="17" t="n"/>
      <c r="K64" s="20">
        <f>IF(OR(A64="",C64=""),"",IFERROR(C64+VLOOKUP("Review interval (days)",Assumptions!$A$4:$B$6,2,FALSE),""))</f>
        <v/>
      </c>
      <c r="L64" s="21">
        <f>IF(A64="","",IF(COUNTIF($A$5:$A$104,A64)&gt;1,"Duplicate evidence ID",IF(B64="","Add portfolio ID",IF(C64="","Add evidence date",IF(C64&lt;Assumptions!$B$5,"Check early date",IF(C64&gt;TODAY()+Assumptions!$B$6,"Check future date",IF(E64="","Add description",IF(I64="","Add storage reference",IF(J64="","Choose status",IF(K64="","Check review setting",IF(AND(J64&lt;&gt;"Reviewed",J64&lt;&gt;"Archived",K64&lt;TODAY()),"Review overdue","Ready")))))))))))</f>
        <v/>
      </c>
    </row>
    <row r="65" ht="24" customHeight="1">
      <c r="A65" s="14" t="n"/>
      <c r="B65" s="14" t="n"/>
      <c r="C65" s="15" t="n"/>
      <c r="D65" s="14" t="n"/>
      <c r="E65" s="16" t="n"/>
      <c r="F65" s="14" t="n"/>
      <c r="G65" s="14" t="n"/>
      <c r="H65" s="14" t="n"/>
      <c r="I65" s="16" t="n"/>
      <c r="J65" s="17" t="n"/>
      <c r="K65" s="18">
        <f>IF(OR(A65="",C65=""),"",IFERROR(C65+VLOOKUP("Review interval (days)",Assumptions!$A$4:$B$6,2,FALSE),""))</f>
        <v/>
      </c>
      <c r="L65" s="19">
        <f>IF(A65="","",IF(COUNTIF($A$5:$A$104,A65)&gt;1,"Duplicate evidence ID",IF(B65="","Add portfolio ID",IF(C65="","Add evidence date",IF(C65&lt;Assumptions!$B$5,"Check early date",IF(C65&gt;TODAY()+Assumptions!$B$6,"Check future date",IF(E65="","Add description",IF(I65="","Add storage reference",IF(J65="","Choose status",IF(K65="","Check review setting",IF(AND(J65&lt;&gt;"Reviewed",J65&lt;&gt;"Archived",K65&lt;TODAY()),"Review overdue","Ready")))))))))))</f>
        <v/>
      </c>
    </row>
    <row r="66" ht="24" customHeight="1">
      <c r="A66" s="14" t="n"/>
      <c r="B66" s="14" t="n"/>
      <c r="C66" s="15" t="n"/>
      <c r="D66" s="14" t="n"/>
      <c r="E66" s="16" t="n"/>
      <c r="F66" s="14" t="n"/>
      <c r="G66" s="14" t="n"/>
      <c r="H66" s="14" t="n"/>
      <c r="I66" s="16" t="n"/>
      <c r="J66" s="17" t="n"/>
      <c r="K66" s="20">
        <f>IF(OR(A66="",C66=""),"",IFERROR(C66+VLOOKUP("Review interval (days)",Assumptions!$A$4:$B$6,2,FALSE),""))</f>
        <v/>
      </c>
      <c r="L66" s="21">
        <f>IF(A66="","",IF(COUNTIF($A$5:$A$104,A66)&gt;1,"Duplicate evidence ID",IF(B66="","Add portfolio ID",IF(C66="","Add evidence date",IF(C66&lt;Assumptions!$B$5,"Check early date",IF(C66&gt;TODAY()+Assumptions!$B$6,"Check future date",IF(E66="","Add description",IF(I66="","Add storage reference",IF(J66="","Choose status",IF(K66="","Check review setting",IF(AND(J66&lt;&gt;"Reviewed",J66&lt;&gt;"Archived",K66&lt;TODAY()),"Review overdue","Ready")))))))))))</f>
        <v/>
      </c>
    </row>
    <row r="67" ht="24" customHeight="1">
      <c r="A67" s="14" t="n"/>
      <c r="B67" s="14" t="n"/>
      <c r="C67" s="15" t="n"/>
      <c r="D67" s="14" t="n"/>
      <c r="E67" s="16" t="n"/>
      <c r="F67" s="14" t="n"/>
      <c r="G67" s="14" t="n"/>
      <c r="H67" s="14" t="n"/>
      <c r="I67" s="16" t="n"/>
      <c r="J67" s="17" t="n"/>
      <c r="K67" s="18">
        <f>IF(OR(A67="",C67=""),"",IFERROR(C67+VLOOKUP("Review interval (days)",Assumptions!$A$4:$B$6,2,FALSE),""))</f>
        <v/>
      </c>
      <c r="L67" s="19">
        <f>IF(A67="","",IF(COUNTIF($A$5:$A$104,A67)&gt;1,"Duplicate evidence ID",IF(B67="","Add portfolio ID",IF(C67="","Add evidence date",IF(C67&lt;Assumptions!$B$5,"Check early date",IF(C67&gt;TODAY()+Assumptions!$B$6,"Check future date",IF(E67="","Add description",IF(I67="","Add storage reference",IF(J67="","Choose status",IF(K67="","Check review setting",IF(AND(J67&lt;&gt;"Reviewed",J67&lt;&gt;"Archived",K67&lt;TODAY()),"Review overdue","Ready")))))))))))</f>
        <v/>
      </c>
    </row>
    <row r="68" ht="24" customHeight="1">
      <c r="A68" s="14" t="n"/>
      <c r="B68" s="14" t="n"/>
      <c r="C68" s="15" t="n"/>
      <c r="D68" s="14" t="n"/>
      <c r="E68" s="16" t="n"/>
      <c r="F68" s="14" t="n"/>
      <c r="G68" s="14" t="n"/>
      <c r="H68" s="14" t="n"/>
      <c r="I68" s="16" t="n"/>
      <c r="J68" s="17" t="n"/>
      <c r="K68" s="20">
        <f>IF(OR(A68="",C68=""),"",IFERROR(C68+VLOOKUP("Review interval (days)",Assumptions!$A$4:$B$6,2,FALSE),""))</f>
        <v/>
      </c>
      <c r="L68" s="21">
        <f>IF(A68="","",IF(COUNTIF($A$5:$A$104,A68)&gt;1,"Duplicate evidence ID",IF(B68="","Add portfolio ID",IF(C68="","Add evidence date",IF(C68&lt;Assumptions!$B$5,"Check early date",IF(C68&gt;TODAY()+Assumptions!$B$6,"Check future date",IF(E68="","Add description",IF(I68="","Add storage reference",IF(J68="","Choose status",IF(K68="","Check review setting",IF(AND(J68&lt;&gt;"Reviewed",J68&lt;&gt;"Archived",K68&lt;TODAY()),"Review overdue","Ready")))))))))))</f>
        <v/>
      </c>
    </row>
    <row r="69" ht="24" customHeight="1">
      <c r="A69" s="14" t="n"/>
      <c r="B69" s="14" t="n"/>
      <c r="C69" s="15" t="n"/>
      <c r="D69" s="14" t="n"/>
      <c r="E69" s="16" t="n"/>
      <c r="F69" s="14" t="n"/>
      <c r="G69" s="14" t="n"/>
      <c r="H69" s="14" t="n"/>
      <c r="I69" s="16" t="n"/>
      <c r="J69" s="17" t="n"/>
      <c r="K69" s="18">
        <f>IF(OR(A69="",C69=""),"",IFERROR(C69+VLOOKUP("Review interval (days)",Assumptions!$A$4:$B$6,2,FALSE),""))</f>
        <v/>
      </c>
      <c r="L69" s="19">
        <f>IF(A69="","",IF(COUNTIF($A$5:$A$104,A69)&gt;1,"Duplicate evidence ID",IF(B69="","Add portfolio ID",IF(C69="","Add evidence date",IF(C69&lt;Assumptions!$B$5,"Check early date",IF(C69&gt;TODAY()+Assumptions!$B$6,"Check future date",IF(E69="","Add description",IF(I69="","Add storage reference",IF(J69="","Choose status",IF(K69="","Check review setting",IF(AND(J69&lt;&gt;"Reviewed",J69&lt;&gt;"Archived",K69&lt;TODAY()),"Review overdue","Ready")))))))))))</f>
        <v/>
      </c>
    </row>
    <row r="70" ht="24" customHeight="1">
      <c r="A70" s="14" t="n"/>
      <c r="B70" s="14" t="n"/>
      <c r="C70" s="15" t="n"/>
      <c r="D70" s="14" t="n"/>
      <c r="E70" s="16" t="n"/>
      <c r="F70" s="14" t="n"/>
      <c r="G70" s="14" t="n"/>
      <c r="H70" s="14" t="n"/>
      <c r="I70" s="16" t="n"/>
      <c r="J70" s="17" t="n"/>
      <c r="K70" s="20">
        <f>IF(OR(A70="",C70=""),"",IFERROR(C70+VLOOKUP("Review interval (days)",Assumptions!$A$4:$B$6,2,FALSE),""))</f>
        <v/>
      </c>
      <c r="L70" s="21">
        <f>IF(A70="","",IF(COUNTIF($A$5:$A$104,A70)&gt;1,"Duplicate evidence ID",IF(B70="","Add portfolio ID",IF(C70="","Add evidence date",IF(C70&lt;Assumptions!$B$5,"Check early date",IF(C70&gt;TODAY()+Assumptions!$B$6,"Check future date",IF(E70="","Add description",IF(I70="","Add storage reference",IF(J70="","Choose status",IF(K70="","Check review setting",IF(AND(J70&lt;&gt;"Reviewed",J70&lt;&gt;"Archived",K70&lt;TODAY()),"Review overdue","Ready")))))))))))</f>
        <v/>
      </c>
    </row>
    <row r="71" ht="24" customHeight="1">
      <c r="A71" s="14" t="n"/>
      <c r="B71" s="14" t="n"/>
      <c r="C71" s="15" t="n"/>
      <c r="D71" s="14" t="n"/>
      <c r="E71" s="16" t="n"/>
      <c r="F71" s="14" t="n"/>
      <c r="G71" s="14" t="n"/>
      <c r="H71" s="14" t="n"/>
      <c r="I71" s="16" t="n"/>
      <c r="J71" s="17" t="n"/>
      <c r="K71" s="18">
        <f>IF(OR(A71="",C71=""),"",IFERROR(C71+VLOOKUP("Review interval (days)",Assumptions!$A$4:$B$6,2,FALSE),""))</f>
        <v/>
      </c>
      <c r="L71" s="19">
        <f>IF(A71="","",IF(COUNTIF($A$5:$A$104,A71)&gt;1,"Duplicate evidence ID",IF(B71="","Add portfolio ID",IF(C71="","Add evidence date",IF(C71&lt;Assumptions!$B$5,"Check early date",IF(C71&gt;TODAY()+Assumptions!$B$6,"Check future date",IF(E71="","Add description",IF(I71="","Add storage reference",IF(J71="","Choose status",IF(K71="","Check review setting",IF(AND(J71&lt;&gt;"Reviewed",J71&lt;&gt;"Archived",K71&lt;TODAY()),"Review overdue","Ready")))))))))))</f>
        <v/>
      </c>
    </row>
    <row r="72" ht="24" customHeight="1">
      <c r="A72" s="14" t="n"/>
      <c r="B72" s="14" t="n"/>
      <c r="C72" s="15" t="n"/>
      <c r="D72" s="14" t="n"/>
      <c r="E72" s="16" t="n"/>
      <c r="F72" s="14" t="n"/>
      <c r="G72" s="14" t="n"/>
      <c r="H72" s="14" t="n"/>
      <c r="I72" s="16" t="n"/>
      <c r="J72" s="17" t="n"/>
      <c r="K72" s="20">
        <f>IF(OR(A72="",C72=""),"",IFERROR(C72+VLOOKUP("Review interval (days)",Assumptions!$A$4:$B$6,2,FALSE),""))</f>
        <v/>
      </c>
      <c r="L72" s="21">
        <f>IF(A72="","",IF(COUNTIF($A$5:$A$104,A72)&gt;1,"Duplicate evidence ID",IF(B72="","Add portfolio ID",IF(C72="","Add evidence date",IF(C72&lt;Assumptions!$B$5,"Check early date",IF(C72&gt;TODAY()+Assumptions!$B$6,"Check future date",IF(E72="","Add description",IF(I72="","Add storage reference",IF(J72="","Choose status",IF(K72="","Check review setting",IF(AND(J72&lt;&gt;"Reviewed",J72&lt;&gt;"Archived",K72&lt;TODAY()),"Review overdue","Ready")))))))))))</f>
        <v/>
      </c>
    </row>
    <row r="73" ht="24" customHeight="1">
      <c r="A73" s="14" t="n"/>
      <c r="B73" s="14" t="n"/>
      <c r="C73" s="15" t="n"/>
      <c r="D73" s="14" t="n"/>
      <c r="E73" s="16" t="n"/>
      <c r="F73" s="14" t="n"/>
      <c r="G73" s="14" t="n"/>
      <c r="H73" s="14" t="n"/>
      <c r="I73" s="16" t="n"/>
      <c r="J73" s="17" t="n"/>
      <c r="K73" s="18">
        <f>IF(OR(A73="",C73=""),"",IFERROR(C73+VLOOKUP("Review interval (days)",Assumptions!$A$4:$B$6,2,FALSE),""))</f>
        <v/>
      </c>
      <c r="L73" s="19">
        <f>IF(A73="","",IF(COUNTIF($A$5:$A$104,A73)&gt;1,"Duplicate evidence ID",IF(B73="","Add portfolio ID",IF(C73="","Add evidence date",IF(C73&lt;Assumptions!$B$5,"Check early date",IF(C73&gt;TODAY()+Assumptions!$B$6,"Check future date",IF(E73="","Add description",IF(I73="","Add storage reference",IF(J73="","Choose status",IF(K73="","Check review setting",IF(AND(J73&lt;&gt;"Reviewed",J73&lt;&gt;"Archived",K73&lt;TODAY()),"Review overdue","Ready")))))))))))</f>
        <v/>
      </c>
    </row>
    <row r="74" ht="24" customHeight="1">
      <c r="A74" s="14" t="n"/>
      <c r="B74" s="14" t="n"/>
      <c r="C74" s="15" t="n"/>
      <c r="D74" s="14" t="n"/>
      <c r="E74" s="16" t="n"/>
      <c r="F74" s="14" t="n"/>
      <c r="G74" s="14" t="n"/>
      <c r="H74" s="14" t="n"/>
      <c r="I74" s="16" t="n"/>
      <c r="J74" s="17" t="n"/>
      <c r="K74" s="20">
        <f>IF(OR(A74="",C74=""),"",IFERROR(C74+VLOOKUP("Review interval (days)",Assumptions!$A$4:$B$6,2,FALSE),""))</f>
        <v/>
      </c>
      <c r="L74" s="21">
        <f>IF(A74="","",IF(COUNTIF($A$5:$A$104,A74)&gt;1,"Duplicate evidence ID",IF(B74="","Add portfolio ID",IF(C74="","Add evidence date",IF(C74&lt;Assumptions!$B$5,"Check early date",IF(C74&gt;TODAY()+Assumptions!$B$6,"Check future date",IF(E74="","Add description",IF(I74="","Add storage reference",IF(J74="","Choose status",IF(K74="","Check review setting",IF(AND(J74&lt;&gt;"Reviewed",J74&lt;&gt;"Archived",K74&lt;TODAY()),"Review overdue","Ready")))))))))))</f>
        <v/>
      </c>
    </row>
    <row r="75" ht="24" customHeight="1">
      <c r="A75" s="14" t="n"/>
      <c r="B75" s="14" t="n"/>
      <c r="C75" s="15" t="n"/>
      <c r="D75" s="14" t="n"/>
      <c r="E75" s="16" t="n"/>
      <c r="F75" s="14" t="n"/>
      <c r="G75" s="14" t="n"/>
      <c r="H75" s="14" t="n"/>
      <c r="I75" s="16" t="n"/>
      <c r="J75" s="17" t="n"/>
      <c r="K75" s="18">
        <f>IF(OR(A75="",C75=""),"",IFERROR(C75+VLOOKUP("Review interval (days)",Assumptions!$A$4:$B$6,2,FALSE),""))</f>
        <v/>
      </c>
      <c r="L75" s="19">
        <f>IF(A75="","",IF(COUNTIF($A$5:$A$104,A75)&gt;1,"Duplicate evidence ID",IF(B75="","Add portfolio ID",IF(C75="","Add evidence date",IF(C75&lt;Assumptions!$B$5,"Check early date",IF(C75&gt;TODAY()+Assumptions!$B$6,"Check future date",IF(E75="","Add description",IF(I75="","Add storage reference",IF(J75="","Choose status",IF(K75="","Check review setting",IF(AND(J75&lt;&gt;"Reviewed",J75&lt;&gt;"Archived",K75&lt;TODAY()),"Review overdue","Ready")))))))))))</f>
        <v/>
      </c>
    </row>
    <row r="76" ht="24" customHeight="1">
      <c r="A76" s="14" t="n"/>
      <c r="B76" s="14" t="n"/>
      <c r="C76" s="15" t="n"/>
      <c r="D76" s="14" t="n"/>
      <c r="E76" s="16" t="n"/>
      <c r="F76" s="14" t="n"/>
      <c r="G76" s="14" t="n"/>
      <c r="H76" s="14" t="n"/>
      <c r="I76" s="16" t="n"/>
      <c r="J76" s="17" t="n"/>
      <c r="K76" s="20">
        <f>IF(OR(A76="",C76=""),"",IFERROR(C76+VLOOKUP("Review interval (days)",Assumptions!$A$4:$B$6,2,FALSE),""))</f>
        <v/>
      </c>
      <c r="L76" s="21">
        <f>IF(A76="","",IF(COUNTIF($A$5:$A$104,A76)&gt;1,"Duplicate evidence ID",IF(B76="","Add portfolio ID",IF(C76="","Add evidence date",IF(C76&lt;Assumptions!$B$5,"Check early date",IF(C76&gt;TODAY()+Assumptions!$B$6,"Check future date",IF(E76="","Add description",IF(I76="","Add storage reference",IF(J76="","Choose status",IF(K76="","Check review setting",IF(AND(J76&lt;&gt;"Reviewed",J76&lt;&gt;"Archived",K76&lt;TODAY()),"Review overdue","Ready")))))))))))</f>
        <v/>
      </c>
    </row>
    <row r="77" ht="24" customHeight="1">
      <c r="A77" s="14" t="n"/>
      <c r="B77" s="14" t="n"/>
      <c r="C77" s="15" t="n"/>
      <c r="D77" s="14" t="n"/>
      <c r="E77" s="16" t="n"/>
      <c r="F77" s="14" t="n"/>
      <c r="G77" s="14" t="n"/>
      <c r="H77" s="14" t="n"/>
      <c r="I77" s="16" t="n"/>
      <c r="J77" s="17" t="n"/>
      <c r="K77" s="18">
        <f>IF(OR(A77="",C77=""),"",IFERROR(C77+VLOOKUP("Review interval (days)",Assumptions!$A$4:$B$6,2,FALSE),""))</f>
        <v/>
      </c>
      <c r="L77" s="19">
        <f>IF(A77="","",IF(COUNTIF($A$5:$A$104,A77)&gt;1,"Duplicate evidence ID",IF(B77="","Add portfolio ID",IF(C77="","Add evidence date",IF(C77&lt;Assumptions!$B$5,"Check early date",IF(C77&gt;TODAY()+Assumptions!$B$6,"Check future date",IF(E77="","Add description",IF(I77="","Add storage reference",IF(J77="","Choose status",IF(K77="","Check review setting",IF(AND(J77&lt;&gt;"Reviewed",J77&lt;&gt;"Archived",K77&lt;TODAY()),"Review overdue","Ready")))))))))))</f>
        <v/>
      </c>
    </row>
    <row r="78" ht="24" customHeight="1">
      <c r="A78" s="14" t="n"/>
      <c r="B78" s="14" t="n"/>
      <c r="C78" s="15" t="n"/>
      <c r="D78" s="14" t="n"/>
      <c r="E78" s="16" t="n"/>
      <c r="F78" s="14" t="n"/>
      <c r="G78" s="14" t="n"/>
      <c r="H78" s="14" t="n"/>
      <c r="I78" s="16" t="n"/>
      <c r="J78" s="17" t="n"/>
      <c r="K78" s="20">
        <f>IF(OR(A78="",C78=""),"",IFERROR(C78+VLOOKUP("Review interval (days)",Assumptions!$A$4:$B$6,2,FALSE),""))</f>
        <v/>
      </c>
      <c r="L78" s="21">
        <f>IF(A78="","",IF(COUNTIF($A$5:$A$104,A78)&gt;1,"Duplicate evidence ID",IF(B78="","Add portfolio ID",IF(C78="","Add evidence date",IF(C78&lt;Assumptions!$B$5,"Check early date",IF(C78&gt;TODAY()+Assumptions!$B$6,"Check future date",IF(E78="","Add description",IF(I78="","Add storage reference",IF(J78="","Choose status",IF(K78="","Check review setting",IF(AND(J78&lt;&gt;"Reviewed",J78&lt;&gt;"Archived",K78&lt;TODAY()),"Review overdue","Ready")))))))))))</f>
        <v/>
      </c>
    </row>
    <row r="79" ht="24" customHeight="1">
      <c r="A79" s="14" t="n"/>
      <c r="B79" s="14" t="n"/>
      <c r="C79" s="15" t="n"/>
      <c r="D79" s="14" t="n"/>
      <c r="E79" s="16" t="n"/>
      <c r="F79" s="14" t="n"/>
      <c r="G79" s="14" t="n"/>
      <c r="H79" s="14" t="n"/>
      <c r="I79" s="16" t="n"/>
      <c r="J79" s="17" t="n"/>
      <c r="K79" s="18">
        <f>IF(OR(A79="",C79=""),"",IFERROR(C79+VLOOKUP("Review interval (days)",Assumptions!$A$4:$B$6,2,FALSE),""))</f>
        <v/>
      </c>
      <c r="L79" s="19">
        <f>IF(A79="","",IF(COUNTIF($A$5:$A$104,A79)&gt;1,"Duplicate evidence ID",IF(B79="","Add portfolio ID",IF(C79="","Add evidence date",IF(C79&lt;Assumptions!$B$5,"Check early date",IF(C79&gt;TODAY()+Assumptions!$B$6,"Check future date",IF(E79="","Add description",IF(I79="","Add storage reference",IF(J79="","Choose status",IF(K79="","Check review setting",IF(AND(J79&lt;&gt;"Reviewed",J79&lt;&gt;"Archived",K79&lt;TODAY()),"Review overdue","Ready")))))))))))</f>
        <v/>
      </c>
    </row>
    <row r="80" ht="24" customHeight="1">
      <c r="A80" s="14" t="n"/>
      <c r="B80" s="14" t="n"/>
      <c r="C80" s="15" t="n"/>
      <c r="D80" s="14" t="n"/>
      <c r="E80" s="16" t="n"/>
      <c r="F80" s="14" t="n"/>
      <c r="G80" s="14" t="n"/>
      <c r="H80" s="14" t="n"/>
      <c r="I80" s="16" t="n"/>
      <c r="J80" s="17" t="n"/>
      <c r="K80" s="20">
        <f>IF(OR(A80="",C80=""),"",IFERROR(C80+VLOOKUP("Review interval (days)",Assumptions!$A$4:$B$6,2,FALSE),""))</f>
        <v/>
      </c>
      <c r="L80" s="21">
        <f>IF(A80="","",IF(COUNTIF($A$5:$A$104,A80)&gt;1,"Duplicate evidence ID",IF(B80="","Add portfolio ID",IF(C80="","Add evidence date",IF(C80&lt;Assumptions!$B$5,"Check early date",IF(C80&gt;TODAY()+Assumptions!$B$6,"Check future date",IF(E80="","Add description",IF(I80="","Add storage reference",IF(J80="","Choose status",IF(K80="","Check review setting",IF(AND(J80&lt;&gt;"Reviewed",J80&lt;&gt;"Archived",K80&lt;TODAY()),"Review overdue","Ready")))))))))))</f>
        <v/>
      </c>
    </row>
    <row r="81" ht="24" customHeight="1">
      <c r="A81" s="14" t="n"/>
      <c r="B81" s="14" t="n"/>
      <c r="C81" s="15" t="n"/>
      <c r="D81" s="14" t="n"/>
      <c r="E81" s="16" t="n"/>
      <c r="F81" s="14" t="n"/>
      <c r="G81" s="14" t="n"/>
      <c r="H81" s="14" t="n"/>
      <c r="I81" s="16" t="n"/>
      <c r="J81" s="17" t="n"/>
      <c r="K81" s="18">
        <f>IF(OR(A81="",C81=""),"",IFERROR(C81+VLOOKUP("Review interval (days)",Assumptions!$A$4:$B$6,2,FALSE),""))</f>
        <v/>
      </c>
      <c r="L81" s="19">
        <f>IF(A81="","",IF(COUNTIF($A$5:$A$104,A81)&gt;1,"Duplicate evidence ID",IF(B81="","Add portfolio ID",IF(C81="","Add evidence date",IF(C81&lt;Assumptions!$B$5,"Check early date",IF(C81&gt;TODAY()+Assumptions!$B$6,"Check future date",IF(E81="","Add description",IF(I81="","Add storage reference",IF(J81="","Choose status",IF(K81="","Check review setting",IF(AND(J81&lt;&gt;"Reviewed",J81&lt;&gt;"Archived",K81&lt;TODAY()),"Review overdue","Ready")))))))))))</f>
        <v/>
      </c>
    </row>
    <row r="82" ht="24" customHeight="1">
      <c r="A82" s="14" t="n"/>
      <c r="B82" s="14" t="n"/>
      <c r="C82" s="15" t="n"/>
      <c r="D82" s="14" t="n"/>
      <c r="E82" s="16" t="n"/>
      <c r="F82" s="14" t="n"/>
      <c r="G82" s="14" t="n"/>
      <c r="H82" s="14" t="n"/>
      <c r="I82" s="16" t="n"/>
      <c r="J82" s="17" t="n"/>
      <c r="K82" s="20">
        <f>IF(OR(A82="",C82=""),"",IFERROR(C82+VLOOKUP("Review interval (days)",Assumptions!$A$4:$B$6,2,FALSE),""))</f>
        <v/>
      </c>
      <c r="L82" s="21">
        <f>IF(A82="","",IF(COUNTIF($A$5:$A$104,A82)&gt;1,"Duplicate evidence ID",IF(B82="","Add portfolio ID",IF(C82="","Add evidence date",IF(C82&lt;Assumptions!$B$5,"Check early date",IF(C82&gt;TODAY()+Assumptions!$B$6,"Check future date",IF(E82="","Add description",IF(I82="","Add storage reference",IF(J82="","Choose status",IF(K82="","Check review setting",IF(AND(J82&lt;&gt;"Reviewed",J82&lt;&gt;"Archived",K82&lt;TODAY()),"Review overdue","Ready")))))))))))</f>
        <v/>
      </c>
    </row>
    <row r="83" ht="24" customHeight="1">
      <c r="A83" s="14" t="n"/>
      <c r="B83" s="14" t="n"/>
      <c r="C83" s="15" t="n"/>
      <c r="D83" s="14" t="n"/>
      <c r="E83" s="16" t="n"/>
      <c r="F83" s="14" t="n"/>
      <c r="G83" s="14" t="n"/>
      <c r="H83" s="14" t="n"/>
      <c r="I83" s="16" t="n"/>
      <c r="J83" s="17" t="n"/>
      <c r="K83" s="18">
        <f>IF(OR(A83="",C83=""),"",IFERROR(C83+VLOOKUP("Review interval (days)",Assumptions!$A$4:$B$6,2,FALSE),""))</f>
        <v/>
      </c>
      <c r="L83" s="19">
        <f>IF(A83="","",IF(COUNTIF($A$5:$A$104,A83)&gt;1,"Duplicate evidence ID",IF(B83="","Add portfolio ID",IF(C83="","Add evidence date",IF(C83&lt;Assumptions!$B$5,"Check early date",IF(C83&gt;TODAY()+Assumptions!$B$6,"Check future date",IF(E83="","Add description",IF(I83="","Add storage reference",IF(J83="","Choose status",IF(K83="","Check review setting",IF(AND(J83&lt;&gt;"Reviewed",J83&lt;&gt;"Archived",K83&lt;TODAY()),"Review overdue","Ready")))))))))))</f>
        <v/>
      </c>
    </row>
    <row r="84" ht="24" customHeight="1">
      <c r="A84" s="14" t="n"/>
      <c r="B84" s="14" t="n"/>
      <c r="C84" s="15" t="n"/>
      <c r="D84" s="14" t="n"/>
      <c r="E84" s="16" t="n"/>
      <c r="F84" s="14" t="n"/>
      <c r="G84" s="14" t="n"/>
      <c r="H84" s="14" t="n"/>
      <c r="I84" s="16" t="n"/>
      <c r="J84" s="17" t="n"/>
      <c r="K84" s="20">
        <f>IF(OR(A84="",C84=""),"",IFERROR(C84+VLOOKUP("Review interval (days)",Assumptions!$A$4:$B$6,2,FALSE),""))</f>
        <v/>
      </c>
      <c r="L84" s="21">
        <f>IF(A84="","",IF(COUNTIF($A$5:$A$104,A84)&gt;1,"Duplicate evidence ID",IF(B84="","Add portfolio ID",IF(C84="","Add evidence date",IF(C84&lt;Assumptions!$B$5,"Check early date",IF(C84&gt;TODAY()+Assumptions!$B$6,"Check future date",IF(E84="","Add description",IF(I84="","Add storage reference",IF(J84="","Choose status",IF(K84="","Check review setting",IF(AND(J84&lt;&gt;"Reviewed",J84&lt;&gt;"Archived",K84&lt;TODAY()),"Review overdue","Ready")))))))))))</f>
        <v/>
      </c>
    </row>
    <row r="85" ht="24" customHeight="1">
      <c r="A85" s="14" t="n"/>
      <c r="B85" s="14" t="n"/>
      <c r="C85" s="15" t="n"/>
      <c r="D85" s="14" t="n"/>
      <c r="E85" s="16" t="n"/>
      <c r="F85" s="14" t="n"/>
      <c r="G85" s="14" t="n"/>
      <c r="H85" s="14" t="n"/>
      <c r="I85" s="16" t="n"/>
      <c r="J85" s="17" t="n"/>
      <c r="K85" s="18">
        <f>IF(OR(A85="",C85=""),"",IFERROR(C85+VLOOKUP("Review interval (days)",Assumptions!$A$4:$B$6,2,FALSE),""))</f>
        <v/>
      </c>
      <c r="L85" s="19">
        <f>IF(A85="","",IF(COUNTIF($A$5:$A$104,A85)&gt;1,"Duplicate evidence ID",IF(B85="","Add portfolio ID",IF(C85="","Add evidence date",IF(C85&lt;Assumptions!$B$5,"Check early date",IF(C85&gt;TODAY()+Assumptions!$B$6,"Check future date",IF(E85="","Add description",IF(I85="","Add storage reference",IF(J85="","Choose status",IF(K85="","Check review setting",IF(AND(J85&lt;&gt;"Reviewed",J85&lt;&gt;"Archived",K85&lt;TODAY()),"Review overdue","Ready")))))))))))</f>
        <v/>
      </c>
    </row>
    <row r="86" ht="24" customHeight="1">
      <c r="A86" s="14" t="n"/>
      <c r="B86" s="14" t="n"/>
      <c r="C86" s="15" t="n"/>
      <c r="D86" s="14" t="n"/>
      <c r="E86" s="16" t="n"/>
      <c r="F86" s="14" t="n"/>
      <c r="G86" s="14" t="n"/>
      <c r="H86" s="14" t="n"/>
      <c r="I86" s="16" t="n"/>
      <c r="J86" s="17" t="n"/>
      <c r="K86" s="20">
        <f>IF(OR(A86="",C86=""),"",IFERROR(C86+VLOOKUP("Review interval (days)",Assumptions!$A$4:$B$6,2,FALSE),""))</f>
        <v/>
      </c>
      <c r="L86" s="21">
        <f>IF(A86="","",IF(COUNTIF($A$5:$A$104,A86)&gt;1,"Duplicate evidence ID",IF(B86="","Add portfolio ID",IF(C86="","Add evidence date",IF(C86&lt;Assumptions!$B$5,"Check early date",IF(C86&gt;TODAY()+Assumptions!$B$6,"Check future date",IF(E86="","Add description",IF(I86="","Add storage reference",IF(J86="","Choose status",IF(K86="","Check review setting",IF(AND(J86&lt;&gt;"Reviewed",J86&lt;&gt;"Archived",K86&lt;TODAY()),"Review overdue","Ready")))))))))))</f>
        <v/>
      </c>
    </row>
    <row r="87" ht="24" customHeight="1">
      <c r="A87" s="14" t="n"/>
      <c r="B87" s="14" t="n"/>
      <c r="C87" s="15" t="n"/>
      <c r="D87" s="14" t="n"/>
      <c r="E87" s="16" t="n"/>
      <c r="F87" s="14" t="n"/>
      <c r="G87" s="14" t="n"/>
      <c r="H87" s="14" t="n"/>
      <c r="I87" s="16" t="n"/>
      <c r="J87" s="17" t="n"/>
      <c r="K87" s="18">
        <f>IF(OR(A87="",C87=""),"",IFERROR(C87+VLOOKUP("Review interval (days)",Assumptions!$A$4:$B$6,2,FALSE),""))</f>
        <v/>
      </c>
      <c r="L87" s="19">
        <f>IF(A87="","",IF(COUNTIF($A$5:$A$104,A87)&gt;1,"Duplicate evidence ID",IF(B87="","Add portfolio ID",IF(C87="","Add evidence date",IF(C87&lt;Assumptions!$B$5,"Check early date",IF(C87&gt;TODAY()+Assumptions!$B$6,"Check future date",IF(E87="","Add description",IF(I87="","Add storage reference",IF(J87="","Choose status",IF(K87="","Check review setting",IF(AND(J87&lt;&gt;"Reviewed",J87&lt;&gt;"Archived",K87&lt;TODAY()),"Review overdue","Ready")))))))))))</f>
        <v/>
      </c>
    </row>
    <row r="88" ht="24" customHeight="1">
      <c r="A88" s="14" t="n"/>
      <c r="B88" s="14" t="n"/>
      <c r="C88" s="15" t="n"/>
      <c r="D88" s="14" t="n"/>
      <c r="E88" s="16" t="n"/>
      <c r="F88" s="14" t="n"/>
      <c r="G88" s="14" t="n"/>
      <c r="H88" s="14" t="n"/>
      <c r="I88" s="16" t="n"/>
      <c r="J88" s="17" t="n"/>
      <c r="K88" s="20">
        <f>IF(OR(A88="",C88=""),"",IFERROR(C88+VLOOKUP("Review interval (days)",Assumptions!$A$4:$B$6,2,FALSE),""))</f>
        <v/>
      </c>
      <c r="L88" s="21">
        <f>IF(A88="","",IF(COUNTIF($A$5:$A$104,A88)&gt;1,"Duplicate evidence ID",IF(B88="","Add portfolio ID",IF(C88="","Add evidence date",IF(C88&lt;Assumptions!$B$5,"Check early date",IF(C88&gt;TODAY()+Assumptions!$B$6,"Check future date",IF(E88="","Add description",IF(I88="","Add storage reference",IF(J88="","Choose status",IF(K88="","Check review setting",IF(AND(J88&lt;&gt;"Reviewed",J88&lt;&gt;"Archived",K88&lt;TODAY()),"Review overdue","Ready")))))))))))</f>
        <v/>
      </c>
    </row>
    <row r="89" ht="24" customHeight="1">
      <c r="A89" s="14" t="n"/>
      <c r="B89" s="14" t="n"/>
      <c r="C89" s="15" t="n"/>
      <c r="D89" s="14" t="n"/>
      <c r="E89" s="16" t="n"/>
      <c r="F89" s="14" t="n"/>
      <c r="G89" s="14" t="n"/>
      <c r="H89" s="14" t="n"/>
      <c r="I89" s="16" t="n"/>
      <c r="J89" s="17" t="n"/>
      <c r="K89" s="18">
        <f>IF(OR(A89="",C89=""),"",IFERROR(C89+VLOOKUP("Review interval (days)",Assumptions!$A$4:$B$6,2,FALSE),""))</f>
        <v/>
      </c>
      <c r="L89" s="19">
        <f>IF(A89="","",IF(COUNTIF($A$5:$A$104,A89)&gt;1,"Duplicate evidence ID",IF(B89="","Add portfolio ID",IF(C89="","Add evidence date",IF(C89&lt;Assumptions!$B$5,"Check early date",IF(C89&gt;TODAY()+Assumptions!$B$6,"Check future date",IF(E89="","Add description",IF(I89="","Add storage reference",IF(J89="","Choose status",IF(K89="","Check review setting",IF(AND(J89&lt;&gt;"Reviewed",J89&lt;&gt;"Archived",K89&lt;TODAY()),"Review overdue","Ready")))))))))))</f>
        <v/>
      </c>
    </row>
    <row r="90" ht="24" customHeight="1">
      <c r="A90" s="14" t="n"/>
      <c r="B90" s="14" t="n"/>
      <c r="C90" s="15" t="n"/>
      <c r="D90" s="14" t="n"/>
      <c r="E90" s="16" t="n"/>
      <c r="F90" s="14" t="n"/>
      <c r="G90" s="14" t="n"/>
      <c r="H90" s="14" t="n"/>
      <c r="I90" s="16" t="n"/>
      <c r="J90" s="17" t="n"/>
      <c r="K90" s="20">
        <f>IF(OR(A90="",C90=""),"",IFERROR(C90+VLOOKUP("Review interval (days)",Assumptions!$A$4:$B$6,2,FALSE),""))</f>
        <v/>
      </c>
      <c r="L90" s="21">
        <f>IF(A90="","",IF(COUNTIF($A$5:$A$104,A90)&gt;1,"Duplicate evidence ID",IF(B90="","Add portfolio ID",IF(C90="","Add evidence date",IF(C90&lt;Assumptions!$B$5,"Check early date",IF(C90&gt;TODAY()+Assumptions!$B$6,"Check future date",IF(E90="","Add description",IF(I90="","Add storage reference",IF(J90="","Choose status",IF(K90="","Check review setting",IF(AND(J90&lt;&gt;"Reviewed",J90&lt;&gt;"Archived",K90&lt;TODAY()),"Review overdue","Ready")))))))))))</f>
        <v/>
      </c>
    </row>
    <row r="91" ht="24" customHeight="1">
      <c r="A91" s="14" t="n"/>
      <c r="B91" s="14" t="n"/>
      <c r="C91" s="15" t="n"/>
      <c r="D91" s="14" t="n"/>
      <c r="E91" s="16" t="n"/>
      <c r="F91" s="14" t="n"/>
      <c r="G91" s="14" t="n"/>
      <c r="H91" s="14" t="n"/>
      <c r="I91" s="16" t="n"/>
      <c r="J91" s="17" t="n"/>
      <c r="K91" s="18">
        <f>IF(OR(A91="",C91=""),"",IFERROR(C91+VLOOKUP("Review interval (days)",Assumptions!$A$4:$B$6,2,FALSE),""))</f>
        <v/>
      </c>
      <c r="L91" s="19">
        <f>IF(A91="","",IF(COUNTIF($A$5:$A$104,A91)&gt;1,"Duplicate evidence ID",IF(B91="","Add portfolio ID",IF(C91="","Add evidence date",IF(C91&lt;Assumptions!$B$5,"Check early date",IF(C91&gt;TODAY()+Assumptions!$B$6,"Check future date",IF(E91="","Add description",IF(I91="","Add storage reference",IF(J91="","Choose status",IF(K91="","Check review setting",IF(AND(J91&lt;&gt;"Reviewed",J91&lt;&gt;"Archived",K91&lt;TODAY()),"Review overdue","Ready")))))))))))</f>
        <v/>
      </c>
    </row>
    <row r="92" ht="24" customHeight="1">
      <c r="A92" s="14" t="n"/>
      <c r="B92" s="14" t="n"/>
      <c r="C92" s="15" t="n"/>
      <c r="D92" s="14" t="n"/>
      <c r="E92" s="16" t="n"/>
      <c r="F92" s="14" t="n"/>
      <c r="G92" s="14" t="n"/>
      <c r="H92" s="14" t="n"/>
      <c r="I92" s="16" t="n"/>
      <c r="J92" s="17" t="n"/>
      <c r="K92" s="20">
        <f>IF(OR(A92="",C92=""),"",IFERROR(C92+VLOOKUP("Review interval (days)",Assumptions!$A$4:$B$6,2,FALSE),""))</f>
        <v/>
      </c>
      <c r="L92" s="21">
        <f>IF(A92="","",IF(COUNTIF($A$5:$A$104,A92)&gt;1,"Duplicate evidence ID",IF(B92="","Add portfolio ID",IF(C92="","Add evidence date",IF(C92&lt;Assumptions!$B$5,"Check early date",IF(C92&gt;TODAY()+Assumptions!$B$6,"Check future date",IF(E92="","Add description",IF(I92="","Add storage reference",IF(J92="","Choose status",IF(K92="","Check review setting",IF(AND(J92&lt;&gt;"Reviewed",J92&lt;&gt;"Archived",K92&lt;TODAY()),"Review overdue","Ready")))))))))))</f>
        <v/>
      </c>
    </row>
    <row r="93" ht="24" customHeight="1">
      <c r="A93" s="14" t="n"/>
      <c r="B93" s="14" t="n"/>
      <c r="C93" s="15" t="n"/>
      <c r="D93" s="14" t="n"/>
      <c r="E93" s="16" t="n"/>
      <c r="F93" s="14" t="n"/>
      <c r="G93" s="14" t="n"/>
      <c r="H93" s="14" t="n"/>
      <c r="I93" s="16" t="n"/>
      <c r="J93" s="17" t="n"/>
      <c r="K93" s="18">
        <f>IF(OR(A93="",C93=""),"",IFERROR(C93+VLOOKUP("Review interval (days)",Assumptions!$A$4:$B$6,2,FALSE),""))</f>
        <v/>
      </c>
      <c r="L93" s="19">
        <f>IF(A93="","",IF(COUNTIF($A$5:$A$104,A93)&gt;1,"Duplicate evidence ID",IF(B93="","Add portfolio ID",IF(C93="","Add evidence date",IF(C93&lt;Assumptions!$B$5,"Check early date",IF(C93&gt;TODAY()+Assumptions!$B$6,"Check future date",IF(E93="","Add description",IF(I93="","Add storage reference",IF(J93="","Choose status",IF(K93="","Check review setting",IF(AND(J93&lt;&gt;"Reviewed",J93&lt;&gt;"Archived",K93&lt;TODAY()),"Review overdue","Ready")))))))))))</f>
        <v/>
      </c>
    </row>
    <row r="94" ht="24" customHeight="1">
      <c r="A94" s="14" t="n"/>
      <c r="B94" s="14" t="n"/>
      <c r="C94" s="15" t="n"/>
      <c r="D94" s="14" t="n"/>
      <c r="E94" s="16" t="n"/>
      <c r="F94" s="14" t="n"/>
      <c r="G94" s="14" t="n"/>
      <c r="H94" s="14" t="n"/>
      <c r="I94" s="16" t="n"/>
      <c r="J94" s="17" t="n"/>
      <c r="K94" s="20">
        <f>IF(OR(A94="",C94=""),"",IFERROR(C94+VLOOKUP("Review interval (days)",Assumptions!$A$4:$B$6,2,FALSE),""))</f>
        <v/>
      </c>
      <c r="L94" s="21">
        <f>IF(A94="","",IF(COUNTIF($A$5:$A$104,A94)&gt;1,"Duplicate evidence ID",IF(B94="","Add portfolio ID",IF(C94="","Add evidence date",IF(C94&lt;Assumptions!$B$5,"Check early date",IF(C94&gt;TODAY()+Assumptions!$B$6,"Check future date",IF(E94="","Add description",IF(I94="","Add storage reference",IF(J94="","Choose status",IF(K94="","Check review setting",IF(AND(J94&lt;&gt;"Reviewed",J94&lt;&gt;"Archived",K94&lt;TODAY()),"Review overdue","Ready")))))))))))</f>
        <v/>
      </c>
    </row>
    <row r="95" ht="24" customHeight="1">
      <c r="A95" s="14" t="n"/>
      <c r="B95" s="14" t="n"/>
      <c r="C95" s="15" t="n"/>
      <c r="D95" s="14" t="n"/>
      <c r="E95" s="16" t="n"/>
      <c r="F95" s="14" t="n"/>
      <c r="G95" s="14" t="n"/>
      <c r="H95" s="14" t="n"/>
      <c r="I95" s="16" t="n"/>
      <c r="J95" s="17" t="n"/>
      <c r="K95" s="18">
        <f>IF(OR(A95="",C95=""),"",IFERROR(C95+VLOOKUP("Review interval (days)",Assumptions!$A$4:$B$6,2,FALSE),""))</f>
        <v/>
      </c>
      <c r="L95" s="19">
        <f>IF(A95="","",IF(COUNTIF($A$5:$A$104,A95)&gt;1,"Duplicate evidence ID",IF(B95="","Add portfolio ID",IF(C95="","Add evidence date",IF(C95&lt;Assumptions!$B$5,"Check early date",IF(C95&gt;TODAY()+Assumptions!$B$6,"Check future date",IF(E95="","Add description",IF(I95="","Add storage reference",IF(J95="","Choose status",IF(K95="","Check review setting",IF(AND(J95&lt;&gt;"Reviewed",J95&lt;&gt;"Archived",K95&lt;TODAY()),"Review overdue","Ready")))))))))))</f>
        <v/>
      </c>
    </row>
    <row r="96" ht="24" customHeight="1">
      <c r="A96" s="14" t="n"/>
      <c r="B96" s="14" t="n"/>
      <c r="C96" s="15" t="n"/>
      <c r="D96" s="14" t="n"/>
      <c r="E96" s="16" t="n"/>
      <c r="F96" s="14" t="n"/>
      <c r="G96" s="14" t="n"/>
      <c r="H96" s="14" t="n"/>
      <c r="I96" s="16" t="n"/>
      <c r="J96" s="17" t="n"/>
      <c r="K96" s="20">
        <f>IF(OR(A96="",C96=""),"",IFERROR(C96+VLOOKUP("Review interval (days)",Assumptions!$A$4:$B$6,2,FALSE),""))</f>
        <v/>
      </c>
      <c r="L96" s="21">
        <f>IF(A96="","",IF(COUNTIF($A$5:$A$104,A96)&gt;1,"Duplicate evidence ID",IF(B96="","Add portfolio ID",IF(C96="","Add evidence date",IF(C96&lt;Assumptions!$B$5,"Check early date",IF(C96&gt;TODAY()+Assumptions!$B$6,"Check future date",IF(E96="","Add description",IF(I96="","Add storage reference",IF(J96="","Choose status",IF(K96="","Check review setting",IF(AND(J96&lt;&gt;"Reviewed",J96&lt;&gt;"Archived",K96&lt;TODAY()),"Review overdue","Ready")))))))))))</f>
        <v/>
      </c>
    </row>
    <row r="97" ht="24" customHeight="1">
      <c r="A97" s="14" t="n"/>
      <c r="B97" s="14" t="n"/>
      <c r="C97" s="15" t="n"/>
      <c r="D97" s="14" t="n"/>
      <c r="E97" s="16" t="n"/>
      <c r="F97" s="14" t="n"/>
      <c r="G97" s="14" t="n"/>
      <c r="H97" s="14" t="n"/>
      <c r="I97" s="16" t="n"/>
      <c r="J97" s="17" t="n"/>
      <c r="K97" s="18">
        <f>IF(OR(A97="",C97=""),"",IFERROR(C97+VLOOKUP("Review interval (days)",Assumptions!$A$4:$B$6,2,FALSE),""))</f>
        <v/>
      </c>
      <c r="L97" s="19">
        <f>IF(A97="","",IF(COUNTIF($A$5:$A$104,A97)&gt;1,"Duplicate evidence ID",IF(B97="","Add portfolio ID",IF(C97="","Add evidence date",IF(C97&lt;Assumptions!$B$5,"Check early date",IF(C97&gt;TODAY()+Assumptions!$B$6,"Check future date",IF(E97="","Add description",IF(I97="","Add storage reference",IF(J97="","Choose status",IF(K97="","Check review setting",IF(AND(J97&lt;&gt;"Reviewed",J97&lt;&gt;"Archived",K97&lt;TODAY()),"Review overdue","Ready")))))))))))</f>
        <v/>
      </c>
    </row>
    <row r="98" ht="24" customHeight="1">
      <c r="A98" s="14" t="n"/>
      <c r="B98" s="14" t="n"/>
      <c r="C98" s="15" t="n"/>
      <c r="D98" s="14" t="n"/>
      <c r="E98" s="16" t="n"/>
      <c r="F98" s="14" t="n"/>
      <c r="G98" s="14" t="n"/>
      <c r="H98" s="14" t="n"/>
      <c r="I98" s="16" t="n"/>
      <c r="J98" s="17" t="n"/>
      <c r="K98" s="20">
        <f>IF(OR(A98="",C98=""),"",IFERROR(C98+VLOOKUP("Review interval (days)",Assumptions!$A$4:$B$6,2,FALSE),""))</f>
        <v/>
      </c>
      <c r="L98" s="21">
        <f>IF(A98="","",IF(COUNTIF($A$5:$A$104,A98)&gt;1,"Duplicate evidence ID",IF(B98="","Add portfolio ID",IF(C98="","Add evidence date",IF(C98&lt;Assumptions!$B$5,"Check early date",IF(C98&gt;TODAY()+Assumptions!$B$6,"Check future date",IF(E98="","Add description",IF(I98="","Add storage reference",IF(J98="","Choose status",IF(K98="","Check review setting",IF(AND(J98&lt;&gt;"Reviewed",J98&lt;&gt;"Archived",K98&lt;TODAY()),"Review overdue","Ready")))))))))))</f>
        <v/>
      </c>
    </row>
    <row r="99" ht="24" customHeight="1">
      <c r="A99" s="14" t="n"/>
      <c r="B99" s="14" t="n"/>
      <c r="C99" s="15" t="n"/>
      <c r="D99" s="14" t="n"/>
      <c r="E99" s="16" t="n"/>
      <c r="F99" s="14" t="n"/>
      <c r="G99" s="14" t="n"/>
      <c r="H99" s="14" t="n"/>
      <c r="I99" s="16" t="n"/>
      <c r="J99" s="17" t="n"/>
      <c r="K99" s="18">
        <f>IF(OR(A99="",C99=""),"",IFERROR(C99+VLOOKUP("Review interval (days)",Assumptions!$A$4:$B$6,2,FALSE),""))</f>
        <v/>
      </c>
      <c r="L99" s="19">
        <f>IF(A99="","",IF(COUNTIF($A$5:$A$104,A99)&gt;1,"Duplicate evidence ID",IF(B99="","Add portfolio ID",IF(C99="","Add evidence date",IF(C99&lt;Assumptions!$B$5,"Check early date",IF(C99&gt;TODAY()+Assumptions!$B$6,"Check future date",IF(E99="","Add description",IF(I99="","Add storage reference",IF(J99="","Choose status",IF(K99="","Check review setting",IF(AND(J99&lt;&gt;"Reviewed",J99&lt;&gt;"Archived",K99&lt;TODAY()),"Review overdue","Ready")))))))))))</f>
        <v/>
      </c>
    </row>
    <row r="100" ht="24" customHeight="1">
      <c r="A100" s="14" t="n"/>
      <c r="B100" s="14" t="n"/>
      <c r="C100" s="15" t="n"/>
      <c r="D100" s="14" t="n"/>
      <c r="E100" s="16" t="n"/>
      <c r="F100" s="14" t="n"/>
      <c r="G100" s="14" t="n"/>
      <c r="H100" s="14" t="n"/>
      <c r="I100" s="16" t="n"/>
      <c r="J100" s="17" t="n"/>
      <c r="K100" s="20">
        <f>IF(OR(A100="",C100=""),"",IFERROR(C100+VLOOKUP("Review interval (days)",Assumptions!$A$4:$B$6,2,FALSE),""))</f>
        <v/>
      </c>
      <c r="L100" s="21">
        <f>IF(A100="","",IF(COUNTIF($A$5:$A$104,A100)&gt;1,"Duplicate evidence ID",IF(B100="","Add portfolio ID",IF(C100="","Add evidence date",IF(C100&lt;Assumptions!$B$5,"Check early date",IF(C100&gt;TODAY()+Assumptions!$B$6,"Check future date",IF(E100="","Add description",IF(I100="","Add storage reference",IF(J100="","Choose status",IF(K100="","Check review setting",IF(AND(J100&lt;&gt;"Reviewed",J100&lt;&gt;"Archived",K100&lt;TODAY()),"Review overdue","Ready")))))))))))</f>
        <v/>
      </c>
    </row>
    <row r="101" ht="24" customHeight="1">
      <c r="A101" s="14" t="n"/>
      <c r="B101" s="14" t="n"/>
      <c r="C101" s="15" t="n"/>
      <c r="D101" s="14" t="n"/>
      <c r="E101" s="16" t="n"/>
      <c r="F101" s="14" t="n"/>
      <c r="G101" s="14" t="n"/>
      <c r="H101" s="14" t="n"/>
      <c r="I101" s="16" t="n"/>
      <c r="J101" s="17" t="n"/>
      <c r="K101" s="18">
        <f>IF(OR(A101="",C101=""),"",IFERROR(C101+VLOOKUP("Review interval (days)",Assumptions!$A$4:$B$6,2,FALSE),""))</f>
        <v/>
      </c>
      <c r="L101" s="19">
        <f>IF(A101="","",IF(COUNTIF($A$5:$A$104,A101)&gt;1,"Duplicate evidence ID",IF(B101="","Add portfolio ID",IF(C101="","Add evidence date",IF(C101&lt;Assumptions!$B$5,"Check early date",IF(C101&gt;TODAY()+Assumptions!$B$6,"Check future date",IF(E101="","Add description",IF(I101="","Add storage reference",IF(J101="","Choose status",IF(K101="","Check review setting",IF(AND(J101&lt;&gt;"Reviewed",J101&lt;&gt;"Archived",K101&lt;TODAY()),"Review overdue","Ready")))))))))))</f>
        <v/>
      </c>
    </row>
    <row r="102" ht="24" customHeight="1">
      <c r="A102" s="14" t="n"/>
      <c r="B102" s="14" t="n"/>
      <c r="C102" s="15" t="n"/>
      <c r="D102" s="14" t="n"/>
      <c r="E102" s="16" t="n"/>
      <c r="F102" s="14" t="n"/>
      <c r="G102" s="14" t="n"/>
      <c r="H102" s="14" t="n"/>
      <c r="I102" s="16" t="n"/>
      <c r="J102" s="17" t="n"/>
      <c r="K102" s="20">
        <f>IF(OR(A102="",C102=""),"",IFERROR(C102+VLOOKUP("Review interval (days)",Assumptions!$A$4:$B$6,2,FALSE),""))</f>
        <v/>
      </c>
      <c r="L102" s="21">
        <f>IF(A102="","",IF(COUNTIF($A$5:$A$104,A102)&gt;1,"Duplicate evidence ID",IF(B102="","Add portfolio ID",IF(C102="","Add evidence date",IF(C102&lt;Assumptions!$B$5,"Check early date",IF(C102&gt;TODAY()+Assumptions!$B$6,"Check future date",IF(E102="","Add description",IF(I102="","Add storage reference",IF(J102="","Choose status",IF(K102="","Check review setting",IF(AND(J102&lt;&gt;"Reviewed",J102&lt;&gt;"Archived",K102&lt;TODAY()),"Review overdue","Ready")))))))))))</f>
        <v/>
      </c>
    </row>
    <row r="103" ht="24" customHeight="1">
      <c r="A103" s="14" t="n"/>
      <c r="B103" s="14" t="n"/>
      <c r="C103" s="15" t="n"/>
      <c r="D103" s="14" t="n"/>
      <c r="E103" s="16" t="n"/>
      <c r="F103" s="14" t="n"/>
      <c r="G103" s="14" t="n"/>
      <c r="H103" s="14" t="n"/>
      <c r="I103" s="16" t="n"/>
      <c r="J103" s="17" t="n"/>
      <c r="K103" s="18">
        <f>IF(OR(A103="",C103=""),"",IFERROR(C103+VLOOKUP("Review interval (days)",Assumptions!$A$4:$B$6,2,FALSE),""))</f>
        <v/>
      </c>
      <c r="L103" s="19">
        <f>IF(A103="","",IF(COUNTIF($A$5:$A$104,A103)&gt;1,"Duplicate evidence ID",IF(B103="","Add portfolio ID",IF(C103="","Add evidence date",IF(C103&lt;Assumptions!$B$5,"Check early date",IF(C103&gt;TODAY()+Assumptions!$B$6,"Check future date",IF(E103="","Add description",IF(I103="","Add storage reference",IF(J103="","Choose status",IF(K103="","Check review setting",IF(AND(J103&lt;&gt;"Reviewed",J103&lt;&gt;"Archived",K103&lt;TODAY()),"Review overdue","Ready")))))))))))</f>
        <v/>
      </c>
    </row>
    <row r="104" ht="24" customHeight="1">
      <c r="A104" s="14" t="n"/>
      <c r="B104" s="14" t="n"/>
      <c r="C104" s="15" t="n"/>
      <c r="D104" s="14" t="n"/>
      <c r="E104" s="16" t="n"/>
      <c r="F104" s="14" t="n"/>
      <c r="G104" s="14" t="n"/>
      <c r="H104" s="14" t="n"/>
      <c r="I104" s="16" t="n"/>
      <c r="J104" s="17" t="n"/>
      <c r="K104" s="20">
        <f>IF(OR(A104="",C104=""),"",IFERROR(C104+VLOOKUP("Review interval (days)",Assumptions!$A$4:$B$6,2,FALSE),""))</f>
        <v/>
      </c>
      <c r="L104" s="21">
        <f>IF(A104="","",IF(COUNTIF($A$5:$A$104,A104)&gt;1,"Duplicate evidence ID",IF(B104="","Add portfolio ID",IF(C104="","Add evidence date",IF(C104&lt;Assumptions!$B$5,"Check early date",IF(C104&gt;TODAY()+Assumptions!$B$6,"Check future date",IF(E104="","Add description",IF(I104="","Add storage reference",IF(J104="","Choose status",IF(K104="","Check review setting",IF(AND(J104&lt;&gt;"Reviewed",J104&lt;&gt;"Archived",K104&lt;TODAY()),"Review overdue","Ready")))))))))))</f>
        <v/>
      </c>
    </row>
  </sheetData>
  <autoFilter ref="A4:L104"/>
  <mergeCells count="1">
    <mergeCell ref="A1:L1"/>
  </mergeCells>
  <conditionalFormatting sqref="L5:L104">
    <cfRule type="expression" priority="1" dxfId="0" stopIfTrue="1">
      <formula>AND($A5&lt;&gt;"",$L5="Ready")</formula>
    </cfRule>
    <cfRule type="expression" priority="2" dxfId="1" stopIfTrue="1">
      <formula>AND($A5&lt;&gt;"",$L5&lt;&gt;"Ready")</formula>
    </cfRule>
  </conditionalFormatting>
  <conditionalFormatting sqref="A5:A104">
    <cfRule type="expression" priority="3" dxfId="1" stopIfTrue="1">
      <formula>AND($A5&lt;&gt;"",COUNTIF($A$5:$A$104,$A5)&gt;1)</formula>
    </cfRule>
  </conditionalFormatting>
  <dataValidations count="6">
    <dataValidation sqref="D5:D104" showDropDown="0" showInputMessage="1" showErrorMessage="1" allowBlank="0" errorTitle="Check evidence type" error="Choose a listed evidence type or update the Assumptions list." promptTitle="Evidence type" prompt="Choose a type from the editable Assumptions list." type="list">
      <formula1>INDIRECT("Assumptions!$A$9:$A$14")</formula1>
    </dataValidation>
    <dataValidation sqref="F5:F104" showDropDown="0" showInputMessage="1" showErrorMessage="1" allowBlank="0" errorTitle="Check learning area" error="Choose a listed learning area or update the Assumptions list." promptTitle="Learning area" prompt="Choose a learning area from Assumptions." type="list">
      <formula1>INDIRECT("Assumptions!$B$9:$B$14")</formula1>
    </dataValidation>
    <dataValidation sqref="G5:G104" showDropDown="0" showInputMessage="1" showErrorMessage="1" allowBlank="0" errorTitle="Check room" error="Choose a listed room or update the Assumptions list." promptTitle="Room" prompt="Choose a room from Assumptions." type="list">
      <formula1>INDIRECT("Assumptions!$C$9:$C$12")</formula1>
    </dataValidation>
    <dataValidation sqref="H5:H104" showDropDown="0" showInputMessage="1" showErrorMessage="1" allowBlank="0" errorTitle="Check staff code" error="Choose a listed staff code or update the Assumptions list." promptTitle="Staff code" prompt="Choose a fictional or center-assigned staff code." type="list">
      <formula1>INDIRECT("Assumptions!$D$9:$D$12")</formula1>
    </dataValidation>
    <dataValidation sqref="J5:J104" showDropDown="0" showInputMessage="1" showErrorMessage="1" allowBlank="0" errorTitle="Check status" error="Choose a listed status or update the Assumptions list." promptTitle="Evidence status" prompt="Choose the current administrative status." type="list">
      <formula1>INDIRECT("Assumptions!$E$9:$E$12")</formula1>
    </dataValidation>
    <dataValidation sqref="C5:C104" showDropDown="0" showInputMessage="1" showErrorMessage="1" allowBlank="0" errorTitle="Check evidence date" error="Check the evidence date and the editable Assumptions limits." promptTitle="Evidence date" prompt="Enter a date within the editable limits on Assumptions." type="custom">
      <formula1>OR(C5="",AND(ISNUMBER(C5),C5&gt;=INDIRECT("Assumptions!$B$5"),C5&lt;=TODAY()+INDIRECT("Assumptions!$B$6")))</formula1>
    </dataValidation>
  </dataValidations>
  <pageMargins left="0.75" right="0.75" top="1" bottom="1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E14"/>
  <sheetViews>
    <sheetView showGridLines="0" workbookViewId="0">
      <pane ySplit="8" topLeftCell="A9" activePane="bottomLeft" state="frozen"/>
      <selection pane="bottomLeft" activeCell="A1" sqref="A1"/>
    </sheetView>
  </sheetViews>
  <sheetFormatPr baseColWidth="8" defaultRowHeight="15"/>
  <cols>
    <col width="29" customWidth="1" min="1" max="1"/>
    <col width="30" customWidth="1" min="2" max="2"/>
    <col width="31" customWidth="1" min="3" max="3"/>
    <col width="22" customWidth="1" min="4" max="4"/>
    <col width="18" customWidth="1" min="5" max="5"/>
  </cols>
  <sheetData>
    <row r="1" ht="30" customHeight="1">
      <c r="A1" s="1" t="inlineStr">
        <is>
          <t>Assumptions</t>
        </is>
      </c>
      <c r="B1" s="26" t="n"/>
      <c r="C1" s="26" t="n"/>
      <c r="D1" s="26" t="n"/>
      <c r="E1" s="27" t="n"/>
    </row>
    <row r="2" ht="30" customHeight="1">
      <c r="A2" s="3" t="inlineStr">
        <is>
          <t>Edit the yellow limits and stable choices to match local portfolio procedures. These values support internal prompts only.</t>
        </is>
      </c>
    </row>
    <row r="3">
      <c r="A3" s="13" t="inlineStr">
        <is>
          <t>Setting</t>
        </is>
      </c>
      <c r="B3" s="13" t="inlineStr">
        <is>
          <t>Value</t>
        </is>
      </c>
      <c r="C3" s="13" t="inlineStr">
        <is>
          <t>Use</t>
        </is>
      </c>
    </row>
    <row r="4">
      <c r="A4" s="22" t="inlineStr">
        <is>
          <t>Review interval (days)</t>
        </is>
      </c>
      <c r="B4" s="23" t="n">
        <v>30</v>
      </c>
      <c r="C4" s="22" t="inlineStr">
        <is>
          <t>Days added to the evidence date for an internal review prompt.</t>
        </is>
      </c>
    </row>
    <row r="5">
      <c r="A5" s="24" t="inlineStr">
        <is>
          <t>Earliest evidence date</t>
        </is>
      </c>
      <c r="B5" s="25" t="n">
        <v>45546</v>
      </c>
      <c r="C5" s="24" t="inlineStr">
        <is>
          <t>Earlier dates prompt a human check.</t>
        </is>
      </c>
    </row>
    <row r="6">
      <c r="A6" s="22" t="inlineStr">
        <is>
          <t>Allowed future days</t>
        </is>
      </c>
      <c r="B6" s="23" t="n">
        <v>30</v>
      </c>
      <c r="C6" s="22" t="inlineStr">
        <is>
          <t>Dates beyond this many future days prompt a human check.</t>
        </is>
      </c>
    </row>
    <row r="7"/>
    <row r="8">
      <c r="A8" s="13" t="inlineStr">
        <is>
          <t>Evidence Type</t>
        </is>
      </c>
      <c r="B8" s="13" t="inlineStr">
        <is>
          <t>Learning Area</t>
        </is>
      </c>
      <c r="C8" s="13" t="inlineStr">
        <is>
          <t>Room</t>
        </is>
      </c>
      <c r="D8" s="13" t="inlineStr">
        <is>
          <t>Staff Code</t>
        </is>
      </c>
      <c r="E8" s="13" t="inlineStr">
        <is>
          <t>Status</t>
        </is>
      </c>
    </row>
    <row r="9" ht="28" customHeight="1">
      <c r="A9" s="16" t="inlineStr">
        <is>
          <t>Artwork</t>
        </is>
      </c>
      <c r="B9" s="16" t="inlineStr">
        <is>
          <t>Creative Arts</t>
        </is>
      </c>
      <c r="C9" s="16" t="inlineStr">
        <is>
          <t>Fictional Spruce Room</t>
        </is>
      </c>
      <c r="D9" s="16" t="inlineStr">
        <is>
          <t>DEMO-STAFF-01</t>
        </is>
      </c>
      <c r="E9" s="16" t="inlineStr">
        <is>
          <t>Draft</t>
        </is>
      </c>
    </row>
    <row r="10" ht="28" customHeight="1">
      <c r="A10" s="16" t="inlineStr">
        <is>
          <t>Observation Note</t>
        </is>
      </c>
      <c r="B10" s="16" t="inlineStr">
        <is>
          <t>Language and Literacy</t>
        </is>
      </c>
      <c r="C10" s="16" t="inlineStr">
        <is>
          <t>Fictional Maple Room</t>
        </is>
      </c>
      <c r="D10" s="16" t="inlineStr">
        <is>
          <t>DEMO-STAFF-02</t>
        </is>
      </c>
      <c r="E10" s="16" t="inlineStr">
        <is>
          <t>Indexed</t>
        </is>
      </c>
    </row>
    <row r="11" ht="28" customHeight="1">
      <c r="A11" s="16" t="inlineStr">
        <is>
          <t>Artifact Photo</t>
        </is>
      </c>
      <c r="B11" s="16" t="inlineStr">
        <is>
          <t>Early Mathematics</t>
        </is>
      </c>
      <c r="C11" s="16" t="inlineStr">
        <is>
          <t>Fictional Harbor Room</t>
        </is>
      </c>
      <c r="D11" s="16" t="inlineStr">
        <is>
          <t>DEMO-STAFF-03</t>
        </is>
      </c>
      <c r="E11" s="16" t="inlineStr">
        <is>
          <t>Reviewed</t>
        </is>
      </c>
    </row>
    <row r="12" ht="28" customHeight="1">
      <c r="A12" s="16" t="inlineStr">
        <is>
          <t>Writing Sample</t>
        </is>
      </c>
      <c r="B12" s="16" t="inlineStr">
        <is>
          <t>Science and Discovery</t>
        </is>
      </c>
      <c r="C12" s="16" t="inlineStr">
        <is>
          <t>Fictional Meadow Room</t>
        </is>
      </c>
      <c r="D12" s="16" t="inlineStr">
        <is>
          <t>DEMO-STAFF-04</t>
        </is>
      </c>
      <c r="E12" s="16" t="inlineStr">
        <is>
          <t>Archived</t>
        </is>
      </c>
    </row>
    <row r="13" ht="28" customHeight="1">
      <c r="A13" s="16" t="inlineStr">
        <is>
          <t>Project Record</t>
        </is>
      </c>
      <c r="B13" s="16" t="inlineStr">
        <is>
          <t>Social and Emotional Learning</t>
        </is>
      </c>
      <c r="C13" s="16" t="n"/>
      <c r="D13" s="16" t="n"/>
      <c r="E13" s="16" t="n"/>
    </row>
    <row r="14" ht="28" customHeight="1">
      <c r="A14" s="16" t="inlineStr">
        <is>
          <t>Construction Sample</t>
        </is>
      </c>
      <c r="B14" s="16" t="inlineStr">
        <is>
          <t>Physical Development</t>
        </is>
      </c>
      <c r="C14" s="16" t="n"/>
      <c r="D14" s="16" t="n"/>
      <c r="E14" s="16" t="n"/>
    </row>
  </sheetData>
  <mergeCells count="1">
    <mergeCell ref="A1:E1"/>
  </mergeCells>
  <dataValidations count="2">
    <dataValidation sqref="B4" showDropDown="0" showInputMessage="1" showErrorMessage="1" allowBlank="0" errorTitle="Check review interval" error="Enter a whole number from 1 through 365." promptTitle="Review interval" prompt="Enter a whole number from 1 through 365." type="whole" operator="between">
      <formula1>1</formula1>
      <formula2>365</formula2>
    </dataValidation>
    <dataValidation sqref="B6" showDropDown="0" showInputMessage="1" showErrorMessage="1" allowBlank="0" errorTitle="Check future-day limit" error="Enter a whole number from 0 through 365." promptTitle="Allowed future days" prompt="Enter a whole number from 0 through 365." type="whole" operator="between">
      <formula1>0</formula1>
      <formula2>365</formula2>
    </dataValidation>
  </dataValidation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Independent Childcare Center</dc:creator>
  <dc:title xmlns:dc="http://purl.org/dc/elements/1.1/">Daycare Child Portfolio Evidence Index</dc:title>
  <dc:subject xmlns:dc="http://purl.org/dc/elements/1.1/">Fictional sample index for classroom portfolio evidence</dc:subject>
  <dcterms:created xmlns:dcterms="http://purl.org/dc/terms/" xmlns:xsi="http://www.w3.org/2001/XMLSchema-instance" xsi:type="dcterms:W3CDTF">2026-09-11T00:12:50Z</dcterms:created>
  <dcterms:modified xmlns:dcterms="http://purl.org/dc/terms/" xmlns:xsi="http://www.w3.org/2001/XMLSchema-instance" xsi:type="dcterms:W3CDTF">2026-09-11T00:12:50+00:00Z</dcterms:modified>
</cp:coreProperties>
</file>