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Observation Log" sheetId="2" state="visible" r:id="rId2"/>
    <sheet xmlns:r="http://schemas.openxmlformats.org/officeDocument/2006/relationships" name="Assumptions" sheetId="3" state="visible" r:id="rId3"/>
  </sheets>
  <definedNames>
    <definedName name="_xlnm.Print_Area" localSheetId="0">'Summary'!$A$1:$K$27</definedName>
    <definedName name="_xlnm._FilterDatabase" localSheetId="1" hidden="1">'Observation Log'!$A$5:$M$125</definedName>
    <definedName name="_xlnm.Print_Area" localSheetId="1">'Observation Log'!$A$1:$M$125</definedName>
    <definedName name="_xlnm.Print_Area" localSheetId="2">'Assumptions'!$A$1:$K$10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3">
    <numFmt numFmtId="164" formatCode="0.0%"/>
    <numFmt numFmtId="165" formatCode="0.0"/>
    <numFmt numFmtId="166" formatCode="mm/dd/yyyy"/>
  </numFmts>
  <fonts count="6">
    <font>
      <name val="Calibri"/>
      <family val="2"/>
      <color theme="1"/>
      <sz val="11"/>
      <scheme val="minor"/>
    </font>
    <font>
      <name val="Aptos Display"/>
      <b val="1"/>
      <color rgb="00FFFFFF"/>
      <sz val="18"/>
    </font>
    <font>
      <name val="Aptos"/>
      <color rgb="0052666D"/>
      <sz val="9"/>
    </font>
    <font>
      <name val="Aptos"/>
      <b val="1"/>
      <color rgb="00FFFFFF"/>
      <sz val="10"/>
    </font>
    <font>
      <name val="Aptos"/>
      <color rgb="00203238"/>
      <sz val="10"/>
    </font>
    <font>
      <name val="Aptos Display"/>
      <b val="1"/>
      <color rgb="002F7A68"/>
      <sz val="13"/>
    </font>
  </fonts>
  <fills count="7">
    <fill>
      <patternFill/>
    </fill>
    <fill>
      <patternFill patternType="gray125"/>
    </fill>
    <fill>
      <patternFill patternType="solid">
        <fgColor rgb="00183B4E"/>
      </patternFill>
    </fill>
    <fill>
      <patternFill patternType="solid">
        <fgColor rgb="00FFF1C9"/>
      </patternFill>
    </fill>
    <fill>
      <patternFill patternType="solid">
        <fgColor rgb="00F5F8F6"/>
      </patternFill>
    </fill>
    <fill>
      <patternFill patternType="solid">
        <fgColor rgb="00FFFFFF"/>
      </patternFill>
    </fill>
    <fill>
      <patternFill patternType="solid">
        <fgColor rgb="00D56A4A"/>
      </patternFill>
    </fill>
  </fills>
  <borders count="2">
    <border>
      <left/>
      <right/>
      <top/>
      <bottom/>
      <diagonal/>
    </border>
    <border>
      <left style="thin">
        <color rgb="00C9D7D2"/>
      </left>
      <right style="thin">
        <color rgb="00C9D7D2"/>
      </right>
      <top style="thin">
        <color rgb="00C9D7D2"/>
      </top>
      <bottom style="thin">
        <color rgb="00C9D7D2"/>
      </bottom>
    </border>
  </borders>
  <cellStyleXfs count="1">
    <xf numFmtId="0" fontId="0" fillId="0" borderId="0"/>
  </cellStyleXfs>
  <cellXfs count="33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top" wrapText="1"/>
    </xf>
    <xf numFmtId="0" fontId="4" fillId="4" borderId="1" applyAlignment="1" pivotButton="0" quotePrefix="0" xfId="0">
      <alignment horizontal="left" vertical="top"/>
    </xf>
    <xf numFmtId="0" fontId="5" fillId="4" borderId="1" applyAlignment="1" pivotButton="0" quotePrefix="0" xfId="0">
      <alignment horizontal="center" vertical="center"/>
    </xf>
    <xf numFmtId="0" fontId="4" fillId="5" borderId="1" applyAlignment="1" pivotButton="0" quotePrefix="0" xfId="0">
      <alignment horizontal="left" vertical="top"/>
    </xf>
    <xf numFmtId="0" fontId="5" fillId="5" borderId="1" applyAlignment="1" pivotButton="0" quotePrefix="0" xfId="0">
      <alignment horizontal="center" vertical="center"/>
    </xf>
    <xf numFmtId="164" fontId="5" fillId="5" borderId="1" applyAlignment="1" pivotButton="0" quotePrefix="0" xfId="0">
      <alignment horizontal="center" vertical="center"/>
    </xf>
    <xf numFmtId="165" fontId="5" fillId="4" borderId="1" applyAlignment="1" pivotButton="0" quotePrefix="0" xfId="0">
      <alignment horizontal="center" vertical="center"/>
    </xf>
    <xf numFmtId="166" fontId="5" fillId="5" borderId="1" applyAlignment="1" pivotButton="0" quotePrefix="0" xfId="0">
      <alignment horizontal="center" vertical="center"/>
    </xf>
    <xf numFmtId="166" fontId="5" fillId="4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center" vertical="center" wrapText="1"/>
    </xf>
    <xf numFmtId="1" fontId="4" fillId="5" borderId="1" applyAlignment="1" pivotButton="0" quotePrefix="0" xfId="0">
      <alignment horizontal="center" vertical="center"/>
    </xf>
    <xf numFmtId="1" fontId="4" fillId="4" borderId="1" applyAlignment="1" pivotButton="0" quotePrefix="0" xfId="0">
      <alignment horizontal="center" vertical="center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top"/>
    </xf>
    <xf numFmtId="166" fontId="4" fillId="3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left" vertical="top" wrapText="1"/>
    </xf>
    <xf numFmtId="166" fontId="4" fillId="4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center" vertical="center"/>
    </xf>
    <xf numFmtId="166" fontId="4" fillId="5" borderId="1" applyAlignment="1" pivotButton="0" quotePrefix="0" xfId="0">
      <alignment horizontal="center" vertical="center"/>
    </xf>
    <xf numFmtId="0" fontId="4" fillId="5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top" wrapText="1"/>
    </xf>
    <xf numFmtId="1" fontId="4" fillId="3" borderId="1" applyAlignment="1" pivotButton="0" quotePrefix="0" xfId="0">
      <alignment horizontal="center" vertical="center"/>
    </xf>
    <xf numFmtId="1" fontId="4" fillId="3" borderId="1" applyAlignment="1" pivotButton="0" quotePrefix="0" xfId="0">
      <alignment horizontal="left" vertical="top" wrapText="1"/>
    </xf>
    <xf numFmtId="164" fontId="5" fillId="5" borderId="1" applyAlignment="1" pivotButton="0" quotePrefix="0" xfId="0">
      <alignment horizontal="center" vertical="center"/>
    </xf>
    <xf numFmtId="165" fontId="5" fillId="4" borderId="1" applyAlignment="1" pivotButton="0" quotePrefix="0" xfId="0">
      <alignment horizontal="center" vertical="center"/>
    </xf>
    <xf numFmtId="166" fontId="5" fillId="5" borderId="1" applyAlignment="1" pivotButton="0" quotePrefix="0" xfId="0">
      <alignment horizontal="center" vertical="center"/>
    </xf>
    <xf numFmtId="166" fontId="5" fillId="4" borderId="1" applyAlignment="1" pivotButton="0" quotePrefix="0" xfId="0">
      <alignment horizontal="center" vertical="center"/>
    </xf>
    <xf numFmtId="166" fontId="4" fillId="3" borderId="1" applyAlignment="1" pivotButton="0" quotePrefix="0" xfId="0">
      <alignment horizontal="center" vertical="center"/>
    </xf>
    <xf numFmtId="166" fontId="4" fillId="4" borderId="1" applyAlignment="1" pivotButton="0" quotePrefix="0" xfId="0">
      <alignment horizontal="center" vertical="center"/>
    </xf>
    <xf numFmtId="166" fontId="4" fillId="5" borderId="1" applyAlignment="1" pivotButton="0" quotePrefix="0" xfId="0">
      <alignment horizontal="center" vertical="center"/>
    </xf>
  </cellXfs>
  <cellStyles count="1">
    <cellStyle name="Normal" xfId="0" builtinId="0" hidden="0"/>
  </cellStyles>
  <dxfs count="2">
    <dxf>
      <font>
        <name val="Aptos"/>
        <b val="1"/>
        <color rgb="00FFFFFF"/>
        <sz val="10"/>
      </font>
      <fill>
        <patternFill patternType="solid">
          <fgColor rgb="00B84A3A"/>
        </patternFill>
      </fill>
    </dxf>
    <dxf>
      <font>
        <name val="Aptos"/>
        <b val="1"/>
        <color rgb="00FFFFFF"/>
        <sz val="10"/>
      </font>
      <fill>
        <patternFill patternType="solid">
          <fgColor rgb="002F7A6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Observations by Area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'Summary'!B14</f>
            </strRef>
          </tx>
          <spPr>
            <a:solidFill xmlns:a="http://schemas.openxmlformats.org/drawingml/2006/main">
              <a:srgbClr val="2F7A68"/>
            </a:solidFill>
            <a:ln xmlns:a="http://schemas.openxmlformats.org/drawingml/2006/main">
              <a:solidFill>
                <a:srgbClr val="183B4E"/>
              </a:solidFill>
              <a:prstDash val="solid"/>
            </a:ln>
          </spPr>
          <cat>
            <numRef>
              <f>'Summary'!$A$15:$A$20</f>
            </numRef>
          </cat>
          <val>
            <numRef>
              <f>'Summary'!$B$15:$B$20</f>
            </numRef>
          </val>
        </ser>
        <dLbls>
          <showVal val="1"/>
        </dLbls>
        <gapWidth val="55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Count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3</col>
      <colOff>0</colOff>
      <row>3</row>
      <rowOff>0</rowOff>
    </from>
    <ext cx="5112000" cy="2951999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K26"/>
  <sheetViews>
    <sheetView showGridLines="0" zoomScale="9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7" customWidth="1" min="1" max="1"/>
    <col width="16" customWidth="1" min="2" max="2"/>
    <col width="3" customWidth="1" min="3" max="3"/>
    <col width="13" customWidth="1" min="4" max="4"/>
    <col width="13" customWidth="1" min="5" max="5"/>
    <col width="13" customWidth="1" min="6" max="6"/>
    <col width="13" customWidth="1" min="7" max="7"/>
    <col width="13" customWidth="1" min="8" max="8"/>
    <col width="13" customWidth="1" min="9" max="9"/>
    <col width="13" customWidth="1" min="10" max="10"/>
    <col width="13" customWidth="1" min="11" max="11"/>
  </cols>
  <sheetData>
    <row r="1" ht="30" customHeight="1">
      <c r="A1" s="1" t="inlineStr">
        <is>
          <t>Developmental Observation Summary</t>
        </is>
      </c>
    </row>
    <row r="2" ht="26" customHeight="1">
      <c r="A2" s="2" t="inlineStr">
        <is>
          <t>Indicators are calculated from entered Observation Log data; blank prepared rows are excluded.</t>
        </is>
      </c>
    </row>
    <row r="3"/>
    <row r="4" ht="25" customHeight="1">
      <c r="A4" s="3" t="inlineStr">
        <is>
          <t>Total observations</t>
        </is>
      </c>
      <c r="B4" s="4">
        <f>COUNTIF('Observation Log'!$A$6:$A$125,"&lt;&gt;")</f>
        <v/>
      </c>
    </row>
    <row r="5" ht="25" customHeight="1">
      <c r="A5" s="5" t="inlineStr">
        <is>
          <t>Follow-up requested</t>
        </is>
      </c>
      <c r="B5" s="6">
        <f>COUNTIF('Observation Log'!$I$6:$I$125,"Yes")</f>
        <v/>
      </c>
    </row>
    <row r="6" ht="25" customHeight="1">
      <c r="A6" s="3" t="inlineStr">
        <is>
          <t>Follow-ups complete</t>
        </is>
      </c>
      <c r="B6" s="4">
        <f>SUM(COUNTIFS('Observation Log'!$I$6:$I$125,"Yes",'Observation Log'!$K$6:$K$125,"Reviewed"),COUNTIFS('Observation Log'!$I$6:$I$125,"Yes",'Observation Log'!$K$6:$K$125,"Closed"))</f>
        <v/>
      </c>
    </row>
    <row r="7" ht="25" customHeight="1">
      <c r="A7" s="5" t="inlineStr">
        <is>
          <t>Follow-ups open</t>
        </is>
      </c>
      <c r="B7" s="6">
        <f>COUNTIFS('Observation Log'!$I$6:$I$125,"Yes",'Observation Log'!$K$6:$K$125,"Open")</f>
        <v/>
      </c>
    </row>
    <row r="8" ht="25" customHeight="1">
      <c r="A8" s="3" t="inlineStr">
        <is>
          <t>Overdue human checks</t>
        </is>
      </c>
      <c r="B8" s="4">
        <f>COUNTIF('Observation Log'!$M$6:$M$125,"Review overdue")</f>
        <v/>
      </c>
    </row>
    <row r="9" ht="25" customHeight="1">
      <c r="A9" s="5" t="inlineStr">
        <is>
          <t>Completion rate</t>
        </is>
      </c>
      <c r="B9" s="26">
        <f>IFERROR(B6/B5,"")</f>
        <v/>
      </c>
    </row>
    <row r="10" ht="25" customHeight="1">
      <c r="A10" s="3" t="inlineStr">
        <is>
          <t>Average days open</t>
        </is>
      </c>
      <c r="B10" s="27">
        <f>IFERROR(AVERAGE('Observation Log'!$L$6:$L$125),"")</f>
        <v/>
      </c>
    </row>
    <row r="11" ht="25" customHeight="1">
      <c r="A11" s="5" t="inlineStr">
        <is>
          <t>Earliest observation</t>
        </is>
      </c>
      <c r="B11" s="28">
        <f>IF(COUNT('Observation Log'!$B$6:$B$125)=0,"",MIN('Observation Log'!$B$6:INDEX('Observation Log'!$B$6:$B$125,ROWS('Observation Log'!$B$6:$B$125))))</f>
        <v/>
      </c>
    </row>
    <row r="12" ht="25" customHeight="1">
      <c r="A12" s="3" t="inlineStr">
        <is>
          <t>Latest observation</t>
        </is>
      </c>
      <c r="B12" s="29">
        <f>IF(COUNT('Observation Log'!$B$6:$B$125)=0,"",MAX('Observation Log'!$B$6:INDEX('Observation Log'!$B$6:$B$125,ROWS('Observation Log'!$B$6:$B$125))))</f>
        <v/>
      </c>
    </row>
    <row r="13"/>
    <row r="14">
      <c r="A14" s="11" t="inlineStr">
        <is>
          <t>Development area</t>
        </is>
      </c>
      <c r="B14" s="11" t="inlineStr">
        <is>
          <t>Observations</t>
        </is>
      </c>
    </row>
    <row r="15">
      <c r="A15" s="5">
        <f>Assumptions!G4</f>
        <v/>
      </c>
      <c r="B15" s="12">
        <f>COUNTIF('Observation Log'!$G$6:$G$125,A15)</f>
        <v/>
      </c>
    </row>
    <row r="16">
      <c r="A16" s="3">
        <f>Assumptions!G5</f>
        <v/>
      </c>
      <c r="B16" s="13">
        <f>COUNTIF('Observation Log'!$G$6:$G$125,A16)</f>
        <v/>
      </c>
    </row>
    <row r="17">
      <c r="A17" s="5">
        <f>Assumptions!G6</f>
        <v/>
      </c>
      <c r="B17" s="12">
        <f>COUNTIF('Observation Log'!$G$6:$G$125,A17)</f>
        <v/>
      </c>
    </row>
    <row r="18">
      <c r="A18" s="3">
        <f>Assumptions!G7</f>
        <v/>
      </c>
      <c r="B18" s="13">
        <f>COUNTIF('Observation Log'!$G$6:$G$125,A18)</f>
        <v/>
      </c>
    </row>
    <row r="19">
      <c r="A19" s="5">
        <f>Assumptions!G8</f>
        <v/>
      </c>
      <c r="B19" s="12">
        <f>COUNTIF('Observation Log'!$G$6:$G$125,A19)</f>
        <v/>
      </c>
    </row>
    <row r="20">
      <c r="A20" s="3">
        <f>Assumptions!G9</f>
        <v/>
      </c>
      <c r="B20" s="13">
        <f>COUNTIF('Observation Log'!$G$6:$G$125,A20)</f>
        <v/>
      </c>
    </row>
    <row r="21"/>
    <row r="22">
      <c r="A22" s="11" t="inlineStr">
        <is>
          <t>Status</t>
        </is>
      </c>
      <c r="B22" s="11" t="inlineStr">
        <is>
          <t>Observations</t>
        </is>
      </c>
    </row>
    <row r="23">
      <c r="A23" s="5">
        <f>Assumptions!K4</f>
        <v/>
      </c>
      <c r="B23" s="12">
        <f>COUNTIF('Observation Log'!$K$6:$K$125,A23)</f>
        <v/>
      </c>
    </row>
    <row r="24">
      <c r="A24" s="3">
        <f>Assumptions!K5</f>
        <v/>
      </c>
      <c r="B24" s="13">
        <f>COUNTIF('Observation Log'!$K$6:$K$125,A24)</f>
        <v/>
      </c>
    </row>
    <row r="25">
      <c r="A25" s="5">
        <f>Assumptions!K6</f>
        <v/>
      </c>
      <c r="B25" s="12">
        <f>COUNTIF('Observation Log'!$K$6:$K$125,A25)</f>
        <v/>
      </c>
    </row>
    <row r="26">
      <c r="A26" s="3">
        <f>Assumptions!K7</f>
        <v/>
      </c>
      <c r="B26" s="13">
        <f>COUNTIF('Observation Log'!$K$6:$K$125,A26)</f>
        <v/>
      </c>
    </row>
  </sheetData>
  <mergeCells count="1">
    <mergeCell ref="A1:K1"/>
  </mergeCells>
  <pageMargins left="0.25" right="0.25" top="0.35" bottom="0.35" header="0.15" footer="0.15"/>
  <pageSetup orientation="landscape" fitToHeight="1" fitToWidth="1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W125"/>
  <sheetViews>
    <sheetView showGridLines="0" zoomScale="9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6" customWidth="1" min="1" max="1"/>
    <col width="16" customWidth="1" min="2" max="2"/>
    <col width="21" customWidth="1" min="3" max="3"/>
    <col width="17" customWidth="1" min="4" max="4"/>
    <col width="23" customWidth="1" min="5" max="5"/>
    <col width="17" customWidth="1" min="6" max="6"/>
    <col width="20" customWidth="1" min="7" max="7"/>
    <col width="58" customWidth="1" min="8" max="8"/>
    <col width="16" customWidth="1" min="9" max="9"/>
    <col width="14" customWidth="1" min="10" max="10"/>
    <col width="14" customWidth="1" min="11" max="11"/>
    <col width="11" customWidth="1" min="12" max="12"/>
    <col width="24" customWidth="1" min="13" max="13"/>
    <col hidden="1" width="13" customWidth="1" min="14" max="14"/>
    <col hidden="1" width="13" customWidth="1" min="15" max="15"/>
    <col hidden="1" width="13" customWidth="1" min="16" max="16"/>
    <col hidden="1" width="13" customWidth="1" min="17" max="17"/>
    <col hidden="1" width="13" customWidth="1" min="18" max="18"/>
    <col hidden="1" width="13" customWidth="1" min="19" max="19"/>
    <col hidden="1" width="13" customWidth="1" min="20" max="20"/>
    <col hidden="1" width="13" customWidth="1" min="21" max="21"/>
    <col hidden="1" width="13" customWidth="1" min="22" max="22"/>
    <col hidden="1" width="13" customWidth="1" min="23" max="23"/>
  </cols>
  <sheetData>
    <row r="1" ht="30" customHeight="1">
      <c r="A1" s="1" t="inlineStr">
        <is>
          <t>Daycare Developmental Observation Log</t>
        </is>
      </c>
    </row>
    <row r="2" ht="28" customHeight="1">
      <c r="A2" s="2" t="inlineStr">
        <is>
          <t>Record factual, observable actions and words only. This administrative log does not provide diagnosis or clinical scoring.</t>
        </is>
      </c>
    </row>
    <row r="3" ht="28" customHeight="1">
      <c r="A3" s="2" t="inlineStr">
        <is>
          <t>Pale yellow cells are editable. Formula columns suggest review timing and prompt a human check based on the editable assumptions.</t>
        </is>
      </c>
    </row>
    <row r="4"/>
    <row r="5" ht="34" customHeight="1">
      <c r="A5" s="14" t="inlineStr">
        <is>
          <t>Observation ID</t>
        </is>
      </c>
      <c r="B5" s="14" t="inlineStr">
        <is>
          <t>Observation Date</t>
        </is>
      </c>
      <c r="C5" s="14" t="inlineStr">
        <is>
          <t>Child ID</t>
        </is>
      </c>
      <c r="D5" s="14" t="inlineStr">
        <is>
          <t>Room</t>
        </is>
      </c>
      <c r="E5" s="14" t="inlineStr">
        <is>
          <t>Observer</t>
        </is>
      </c>
      <c r="F5" s="14" t="inlineStr">
        <is>
          <t>Context</t>
        </is>
      </c>
      <c r="G5" s="14" t="inlineStr">
        <is>
          <t>Development Area</t>
        </is>
      </c>
      <c r="H5" s="14" t="inlineStr">
        <is>
          <t>Objective Observation</t>
        </is>
      </c>
      <c r="I5" s="14" t="inlineStr">
        <is>
          <t>Follow-Up Needed</t>
        </is>
      </c>
      <c r="J5" s="14" t="inlineStr">
        <is>
          <t>Review By</t>
        </is>
      </c>
      <c r="K5" s="14" t="inlineStr">
        <is>
          <t>Status</t>
        </is>
      </c>
      <c r="L5" s="14" t="inlineStr">
        <is>
          <t>Days Open</t>
        </is>
      </c>
      <c r="M5" s="14" t="inlineStr">
        <is>
          <t>Human Check</t>
        </is>
      </c>
    </row>
    <row r="6" ht="34" customHeight="1">
      <c r="A6" s="15" t="inlineStr">
        <is>
          <t>OBS-0001</t>
        </is>
      </c>
      <c r="B6" s="30" t="n">
        <v>46262</v>
      </c>
      <c r="C6" s="15" t="inlineStr">
        <is>
          <t>Fictional Child 001</t>
        </is>
      </c>
      <c r="D6" s="17" t="inlineStr">
        <is>
          <t>Meadow Room</t>
        </is>
      </c>
      <c r="E6" s="17" t="inlineStr">
        <is>
          <t>Fictional Observer A</t>
        </is>
      </c>
      <c r="F6" s="17" t="inlineStr">
        <is>
          <t>Block play</t>
        </is>
      </c>
      <c r="G6" s="17" t="inlineStr">
        <is>
          <t>Cognitive</t>
        </is>
      </c>
      <c r="H6" s="18" t="inlineStr">
        <is>
          <t>Placed four foam blocks in a row, moved the last block twice, and said, “This one goes here.”</t>
        </is>
      </c>
      <c r="I6" s="17" t="inlineStr">
        <is>
          <t>Yes</t>
        </is>
      </c>
      <c r="J6" s="31">
        <f>IF(OR(B6="",G6="",I6&lt;&gt;"Yes"),"",IFERROR(B6+VLOOKUP(G6,Assumptions!$G$4:$H$9,2,FALSE),""))</f>
        <v/>
      </c>
      <c r="K6" s="17" t="inlineStr">
        <is>
          <t>Open</t>
        </is>
      </c>
      <c r="L6" s="13">
        <f>IF(OR(B6="",I6&lt;&gt;"Yes",K6="",K6="Reviewed",K6="Closed"),"",MAX(0,TODAY()-B6))</f>
        <v/>
      </c>
      <c r="M6" s="20">
        <f>IF(A6="","",IF(OR(COUNTBLANK(B6:I6)&gt;0,K6=""),"Complete required fields",IF(I6="No",IF(OR(K6="No Action",K6="Closed"),"Recorded","Check status"),IF(K6="No Action","Check status",IF(J6="","Check area setup",IF(OR(K6="Reviewed",K6="Closed"),"Complete",IF(TODAY()&gt;J6,"Review overdue","Pending review")))))))</f>
        <v/>
      </c>
      <c r="O6">
        <f>IFERROR(Assumptions!D4,"")</f>
        <v/>
      </c>
      <c r="P6">
        <f>IFERROR(Assumptions!E4,"")</f>
        <v/>
      </c>
      <c r="Q6">
        <f>IFERROR(Assumptions!F4,"")</f>
        <v/>
      </c>
      <c r="R6">
        <f>IFERROR(Assumptions!G4,"")</f>
        <v/>
      </c>
      <c r="S6">
        <f>Assumptions!J4</f>
        <v/>
      </c>
      <c r="T6">
        <f>IFERROR(Assumptions!K4,"")</f>
        <v/>
      </c>
      <c r="U6">
        <f>Assumptions!B4</f>
        <v/>
      </c>
      <c r="V6">
        <f>Assumptions!B5</f>
        <v/>
      </c>
      <c r="W6">
        <f>Assumptions!B6</f>
        <v/>
      </c>
    </row>
    <row r="7" ht="34" customHeight="1">
      <c r="A7" s="15" t="inlineStr">
        <is>
          <t>OBS-0002</t>
        </is>
      </c>
      <c r="B7" s="30" t="n">
        <v>46263</v>
      </c>
      <c r="C7" s="15" t="inlineStr">
        <is>
          <t>Fictional Child 002</t>
        </is>
      </c>
      <c r="D7" s="17" t="inlineStr">
        <is>
          <t>Harbor Room</t>
        </is>
      </c>
      <c r="E7" s="17" t="inlineStr">
        <is>
          <t>Fictional Observer B</t>
        </is>
      </c>
      <c r="F7" s="17" t="inlineStr">
        <is>
          <t>Group time</t>
        </is>
      </c>
      <c r="G7" s="17" t="inlineStr">
        <is>
          <t>Communication</t>
        </is>
      </c>
      <c r="H7" s="18" t="inlineStr">
        <is>
          <t>Pointed to the picture of a bus after the observer asked which picture showed a vehicle.</t>
        </is>
      </c>
      <c r="I7" s="17" t="inlineStr">
        <is>
          <t>Yes</t>
        </is>
      </c>
      <c r="J7" s="32">
        <f>IF(OR(B7="",G7="",I7&lt;&gt;"Yes"),"",IFERROR(B7+VLOOKUP(G7,Assumptions!$G$4:$H$9,2,FALSE),""))</f>
        <v/>
      </c>
      <c r="K7" s="17" t="inlineStr">
        <is>
          <t>Reviewed</t>
        </is>
      </c>
      <c r="L7" s="12">
        <f>IF(OR(B7="",I7&lt;&gt;"Yes",K7="",K7="Reviewed",K7="Closed"),"",MAX(0,TODAY()-B7))</f>
        <v/>
      </c>
      <c r="M7" s="22">
        <f>IF(A7="","",IF(OR(COUNTBLANK(B7:I7)&gt;0,K7=""),"Complete required fields",IF(I7="No",IF(OR(K7="No Action",K7="Closed"),"Recorded","Check status"),IF(K7="No Action","Check status",IF(J7="","Check area setup",IF(OR(K7="Reviewed",K7="Closed"),"Complete",IF(TODAY()&gt;J7,"Review overdue","Pending review")))))))</f>
        <v/>
      </c>
      <c r="O7">
        <f>IFERROR(Assumptions!D5,"")</f>
        <v/>
      </c>
      <c r="P7">
        <f>IFERROR(Assumptions!E5,"")</f>
        <v/>
      </c>
      <c r="Q7">
        <f>IFERROR(Assumptions!F5,"")</f>
        <v/>
      </c>
      <c r="R7">
        <f>IFERROR(Assumptions!G5,"")</f>
        <v/>
      </c>
      <c r="S7">
        <f>Assumptions!J5</f>
        <v/>
      </c>
      <c r="T7">
        <f>IFERROR(Assumptions!K5,"")</f>
        <v/>
      </c>
    </row>
    <row r="8" ht="34" customHeight="1">
      <c r="A8" s="15" t="inlineStr">
        <is>
          <t>OBS-0003</t>
        </is>
      </c>
      <c r="B8" s="30" t="n">
        <v>46266</v>
      </c>
      <c r="C8" s="15" t="inlineStr">
        <is>
          <t>Fictional Child 003</t>
        </is>
      </c>
      <c r="D8" s="17" t="inlineStr">
        <is>
          <t>Orchard Room</t>
        </is>
      </c>
      <c r="E8" s="17" t="inlineStr">
        <is>
          <t>Fictional Observer C</t>
        </is>
      </c>
      <c r="F8" s="17" t="inlineStr">
        <is>
          <t>Outdoor play</t>
        </is>
      </c>
      <c r="G8" s="17" t="inlineStr">
        <is>
          <t>Gross Motor</t>
        </is>
      </c>
      <c r="H8" s="18" t="inlineStr">
        <is>
          <t>Stepped over three low foam markers and continued walking without touching the markers.</t>
        </is>
      </c>
      <c r="I8" s="17" t="inlineStr">
        <is>
          <t>No</t>
        </is>
      </c>
      <c r="J8" s="31">
        <f>IF(OR(B8="",G8="",I8&lt;&gt;"Yes"),"",IFERROR(B8+VLOOKUP(G8,Assumptions!$G$4:$H$9,2,FALSE),""))</f>
        <v/>
      </c>
      <c r="K8" s="17" t="inlineStr">
        <is>
          <t>No Action</t>
        </is>
      </c>
      <c r="L8" s="13">
        <f>IF(OR(B8="",I8&lt;&gt;"Yes",K8="",K8="Reviewed",K8="Closed"),"",MAX(0,TODAY()-B8))</f>
        <v/>
      </c>
      <c r="M8" s="20">
        <f>IF(A8="","",IF(OR(COUNTBLANK(B8:I8)&gt;0,K8=""),"Complete required fields",IF(I8="No",IF(OR(K8="No Action",K8="Closed"),"Recorded","Check status"),IF(K8="No Action","Check status",IF(J8="","Check area setup",IF(OR(K8="Reviewed",K8="Closed"),"Complete",IF(TODAY()&gt;J8,"Review overdue","Pending review")))))))</f>
        <v/>
      </c>
      <c r="O8">
        <f>IFERROR(Assumptions!D6,"")</f>
        <v/>
      </c>
      <c r="P8">
        <f>IFERROR(Assumptions!E6,"")</f>
        <v/>
      </c>
      <c r="Q8">
        <f>IFERROR(Assumptions!F6,"")</f>
        <v/>
      </c>
      <c r="R8">
        <f>IFERROR(Assumptions!G6,"")</f>
        <v/>
      </c>
      <c r="T8">
        <f>IFERROR(Assumptions!K6,"")</f>
        <v/>
      </c>
    </row>
    <row r="9" ht="34" customHeight="1">
      <c r="A9" s="15" t="inlineStr">
        <is>
          <t>OBS-0004</t>
        </is>
      </c>
      <c r="B9" s="30" t="n">
        <v>46267</v>
      </c>
      <c r="C9" s="15" t="inlineStr">
        <is>
          <t>Fictional Child 004</t>
        </is>
      </c>
      <c r="D9" s="17" t="inlineStr">
        <is>
          <t>Studio Room</t>
        </is>
      </c>
      <c r="E9" s="17" t="inlineStr">
        <is>
          <t>Fictional Observer D</t>
        </is>
      </c>
      <c r="F9" s="17" t="inlineStr">
        <is>
          <t>Art activity</t>
        </is>
      </c>
      <c r="G9" s="17" t="inlineStr">
        <is>
          <t>Fine Motor</t>
        </is>
      </c>
      <c r="H9" s="18" t="inlineStr">
        <is>
          <t>Held the paper with one hand while making six short crayon marks with the other hand.</t>
        </is>
      </c>
      <c r="I9" s="17" t="inlineStr">
        <is>
          <t>Yes</t>
        </is>
      </c>
      <c r="J9" s="32">
        <f>IF(OR(B9="",G9="",I9&lt;&gt;"Yes"),"",IFERROR(B9+VLOOKUP(G9,Assumptions!$G$4:$H$9,2,FALSE),""))</f>
        <v/>
      </c>
      <c r="K9" s="17" t="inlineStr">
        <is>
          <t>Open</t>
        </is>
      </c>
      <c r="L9" s="12">
        <f>IF(OR(B9="",I9&lt;&gt;"Yes",K9="",K9="Reviewed",K9="Closed"),"",MAX(0,TODAY()-B9))</f>
        <v/>
      </c>
      <c r="M9" s="22">
        <f>IF(A9="","",IF(OR(COUNTBLANK(B9:I9)&gt;0,K9=""),"Complete required fields",IF(I9="No",IF(OR(K9="No Action",K9="Closed"),"Recorded","Check status"),IF(K9="No Action","Check status",IF(J9="","Check area setup",IF(OR(K9="Reviewed",K9="Closed"),"Complete",IF(TODAY()&gt;J9,"Review overdue","Pending review")))))))</f>
        <v/>
      </c>
      <c r="O9">
        <f>IFERROR(Assumptions!D7,"")</f>
        <v/>
      </c>
      <c r="P9">
        <f>IFERROR(Assumptions!E7,"")</f>
        <v/>
      </c>
      <c r="Q9">
        <f>IFERROR(Assumptions!F7,"")</f>
        <v/>
      </c>
      <c r="R9">
        <f>IFERROR(Assumptions!G7,"")</f>
        <v/>
      </c>
      <c r="T9">
        <f>IFERROR(Assumptions!K7,"")</f>
        <v/>
      </c>
    </row>
    <row r="10" ht="34" customHeight="1">
      <c r="A10" s="15" t="inlineStr">
        <is>
          <t>OBS-0005</t>
        </is>
      </c>
      <c r="B10" s="30" t="n">
        <v>46264</v>
      </c>
      <c r="C10" s="15" t="inlineStr">
        <is>
          <t>Fictional Child 005</t>
        </is>
      </c>
      <c r="D10" s="17" t="inlineStr">
        <is>
          <t>Meadow Room</t>
        </is>
      </c>
      <c r="E10" s="17" t="inlineStr">
        <is>
          <t>Fictional Observer A</t>
        </is>
      </c>
      <c r="F10" s="17" t="inlineStr">
        <is>
          <t>Meals</t>
        </is>
      </c>
      <c r="G10" s="17" t="inlineStr">
        <is>
          <t>Self-Help</t>
        </is>
      </c>
      <c r="H10" s="18" t="inlineStr">
        <is>
          <t>Opened the snap lid on a fictional classroom container and placed the lid beside the tray.</t>
        </is>
      </c>
      <c r="I10" s="17" t="inlineStr">
        <is>
          <t>Yes</t>
        </is>
      </c>
      <c r="J10" s="31">
        <f>IF(OR(B10="",G10="",I10&lt;&gt;"Yes"),"",IFERROR(B10+VLOOKUP(G10,Assumptions!$G$4:$H$9,2,FALSE),""))</f>
        <v/>
      </c>
      <c r="K10" s="17" t="inlineStr">
        <is>
          <t>Open</t>
        </is>
      </c>
      <c r="L10" s="13">
        <f>IF(OR(B10="",I10&lt;&gt;"Yes",K10="",K10="Reviewed",K10="Closed"),"",MAX(0,TODAY()-B10))</f>
        <v/>
      </c>
      <c r="M10" s="20">
        <f>IF(A10="","",IF(OR(COUNTBLANK(B10:I10)&gt;0,K10=""),"Complete required fields",IF(I10="No",IF(OR(K10="No Action",K10="Closed"),"Recorded","Check status"),IF(K10="No Action","Check status",IF(J10="","Check area setup",IF(OR(K10="Reviewed",K10="Closed"),"Complete",IF(TODAY()&gt;J10,"Review overdue","Pending review")))))))</f>
        <v/>
      </c>
      <c r="O10">
        <f>IFERROR(Assumptions!D8,"")</f>
        <v/>
      </c>
      <c r="P10">
        <f>IFERROR(Assumptions!E8,"")</f>
        <v/>
      </c>
      <c r="Q10">
        <f>IFERROR(Assumptions!F8,"")</f>
        <v/>
      </c>
      <c r="R10">
        <f>IFERROR(Assumptions!G8,"")</f>
        <v/>
      </c>
      <c r="T10">
        <f>IFERROR(Assumptions!K8,"")</f>
        <v/>
      </c>
    </row>
    <row r="11" ht="34" customHeight="1">
      <c r="A11" s="15" t="inlineStr">
        <is>
          <t>OBS-0006</t>
        </is>
      </c>
      <c r="B11" s="30" t="n">
        <v>46260</v>
      </c>
      <c r="C11" s="15" t="inlineStr">
        <is>
          <t>Fictional Child 006</t>
        </is>
      </c>
      <c r="D11" s="17" t="inlineStr">
        <is>
          <t>Harbor Room</t>
        </is>
      </c>
      <c r="E11" s="17" t="inlineStr">
        <is>
          <t>Fictional Observer B</t>
        </is>
      </c>
      <c r="F11" s="17" t="inlineStr">
        <is>
          <t>Arrival</t>
        </is>
      </c>
      <c r="G11" s="17" t="inlineStr">
        <is>
          <t>Social-Emotional</t>
        </is>
      </c>
      <c r="H11" s="18" t="inlineStr">
        <is>
          <t>Waved to two classmates, placed a bag in the assigned cubby, and joined the table activity.</t>
        </is>
      </c>
      <c r="I11" s="17" t="inlineStr">
        <is>
          <t>Yes</t>
        </is>
      </c>
      <c r="J11" s="32">
        <f>IF(OR(B11="",G11="",I11&lt;&gt;"Yes"),"",IFERROR(B11+VLOOKUP(G11,Assumptions!$G$4:$H$9,2,FALSE),""))</f>
        <v/>
      </c>
      <c r="K11" s="17" t="inlineStr">
        <is>
          <t>Open</t>
        </is>
      </c>
      <c r="L11" s="12">
        <f>IF(OR(B11="",I11&lt;&gt;"Yes",K11="",K11="Reviewed",K11="Closed"),"",MAX(0,TODAY()-B11))</f>
        <v/>
      </c>
      <c r="M11" s="22">
        <f>IF(A11="","",IF(OR(COUNTBLANK(B11:I11)&gt;0,K11=""),"Complete required fields",IF(I11="No",IF(OR(K11="No Action",K11="Closed"),"Recorded","Check status"),IF(K11="No Action","Check status",IF(J11="","Check area setup",IF(OR(K11="Reviewed",K11="Closed"),"Complete",IF(TODAY()&gt;J11,"Review overdue","Pending review")))))))</f>
        <v/>
      </c>
      <c r="O11">
        <f>IFERROR(Assumptions!D9,"")</f>
        <v/>
      </c>
      <c r="P11">
        <f>IFERROR(Assumptions!E9,"")</f>
        <v/>
      </c>
      <c r="Q11">
        <f>IFERROR(Assumptions!F9,"")</f>
        <v/>
      </c>
      <c r="R11">
        <f>IFERROR(Assumptions!G9,"")</f>
        <v/>
      </c>
      <c r="T11">
        <f>IFERROR(Assumptions!K9,"")</f>
        <v/>
      </c>
    </row>
    <row r="12" ht="34" customHeight="1">
      <c r="A12" s="15" t="inlineStr">
        <is>
          <t>OBS-0007</t>
        </is>
      </c>
      <c r="B12" s="30" t="n">
        <v>46269</v>
      </c>
      <c r="C12" s="15" t="inlineStr">
        <is>
          <t>Fictional Child 007</t>
        </is>
      </c>
      <c r="D12" s="17" t="inlineStr">
        <is>
          <t>Orchard Room</t>
        </is>
      </c>
      <c r="E12" s="17" t="inlineStr">
        <is>
          <t>Fictional Observer C</t>
        </is>
      </c>
      <c r="F12" s="17" t="inlineStr">
        <is>
          <t>Group time</t>
        </is>
      </c>
      <c r="G12" s="17" t="inlineStr">
        <is>
          <t>Communication</t>
        </is>
      </c>
      <c r="H12" s="18" t="inlineStr">
        <is>
          <t>Repeated the final two words of the classroom rhyme and tapped both hands on the floor.</t>
        </is>
      </c>
      <c r="I12" s="17" t="inlineStr">
        <is>
          <t>No</t>
        </is>
      </c>
      <c r="J12" s="31">
        <f>IF(OR(B12="",G12="",I12&lt;&gt;"Yes"),"",IFERROR(B12+VLOOKUP(G12,Assumptions!$G$4:$H$9,2,FALSE),""))</f>
        <v/>
      </c>
      <c r="K12" s="17" t="inlineStr">
        <is>
          <t>No Action</t>
        </is>
      </c>
      <c r="L12" s="13">
        <f>IF(OR(B12="",I12&lt;&gt;"Yes",K12="",K12="Reviewed",K12="Closed"),"",MAX(0,TODAY()-B12))</f>
        <v/>
      </c>
      <c r="M12" s="20">
        <f>IF(A12="","",IF(OR(COUNTBLANK(B12:I12)&gt;0,K12=""),"Complete required fields",IF(I12="No",IF(OR(K12="No Action",K12="Closed"),"Recorded","Check status"),IF(K12="No Action","Check status",IF(J12="","Check area setup",IF(OR(K12="Reviewed",K12="Closed"),"Complete",IF(TODAY()&gt;J12,"Review overdue","Pending review")))))))</f>
        <v/>
      </c>
      <c r="O12">
        <f>IFERROR(Assumptions!D10,"")</f>
        <v/>
      </c>
      <c r="P12">
        <f>IFERROR(Assumptions!E10,"")</f>
        <v/>
      </c>
      <c r="Q12">
        <f>IFERROR(Assumptions!F10,"")</f>
        <v/>
      </c>
      <c r="R12">
        <f>IFERROR(Assumptions!G10,"")</f>
        <v/>
      </c>
      <c r="T12">
        <f>IFERROR(Assumptions!K10,"")</f>
        <v/>
      </c>
    </row>
    <row r="13" ht="34" customHeight="1">
      <c r="A13" s="15" t="inlineStr">
        <is>
          <t>OBS-0008</t>
        </is>
      </c>
      <c r="B13" s="30" t="n">
        <v>46270</v>
      </c>
      <c r="C13" s="15" t="inlineStr">
        <is>
          <t>Fictional Child 008</t>
        </is>
      </c>
      <c r="D13" s="17" t="inlineStr">
        <is>
          <t>Studio Room</t>
        </is>
      </c>
      <c r="E13" s="17" t="inlineStr">
        <is>
          <t>Fictional Observer D</t>
        </is>
      </c>
      <c r="F13" s="17" t="inlineStr">
        <is>
          <t>Outdoor play</t>
        </is>
      </c>
      <c r="G13" s="17" t="inlineStr">
        <is>
          <t>Cognitive</t>
        </is>
      </c>
      <c r="H13" s="18" t="inlineStr">
        <is>
          <t>Sorted six fictional play tokens into two containers by color after watching one example.</t>
        </is>
      </c>
      <c r="I13" s="17" t="inlineStr">
        <is>
          <t>Yes</t>
        </is>
      </c>
      <c r="J13" s="32">
        <f>IF(OR(B13="",G13="",I13&lt;&gt;"Yes"),"",IFERROR(B13+VLOOKUP(G13,Assumptions!$G$4:$H$9,2,FALSE),""))</f>
        <v/>
      </c>
      <c r="K13" s="17" t="inlineStr">
        <is>
          <t>Reviewed</t>
        </is>
      </c>
      <c r="L13" s="12">
        <f>IF(OR(B13="",I13&lt;&gt;"Yes",K13="",K13="Reviewed",K13="Closed"),"",MAX(0,TODAY()-B13))</f>
        <v/>
      </c>
      <c r="M13" s="22">
        <f>IF(A13="","",IF(OR(COUNTBLANK(B13:I13)&gt;0,K13=""),"Complete required fields",IF(I13="No",IF(OR(K13="No Action",K13="Closed"),"Recorded","Check status"),IF(K13="No Action","Check status",IF(J13="","Check area setup",IF(OR(K13="Reviewed",K13="Closed"),"Complete",IF(TODAY()&gt;J13,"Review overdue","Pending review")))))))</f>
        <v/>
      </c>
      <c r="O13">
        <f>IFERROR(Assumptions!D11,"")</f>
        <v/>
      </c>
      <c r="P13">
        <f>IFERROR(Assumptions!E11,"")</f>
        <v/>
      </c>
      <c r="Q13">
        <f>IFERROR(Assumptions!F11,"")</f>
        <v/>
      </c>
      <c r="R13">
        <f>IFERROR(Assumptions!G11,"")</f>
        <v/>
      </c>
      <c r="T13">
        <f>IFERROR(Assumptions!K11,"")</f>
        <v/>
      </c>
    </row>
    <row r="14" ht="34" customHeight="1">
      <c r="A14" s="15" t="inlineStr">
        <is>
          <t>OBS-0009</t>
        </is>
      </c>
      <c r="B14" s="30" t="n">
        <v>46274</v>
      </c>
      <c r="C14" s="15" t="inlineStr">
        <is>
          <t>Fictional Child 009</t>
        </is>
      </c>
      <c r="D14" s="17" t="inlineStr">
        <is>
          <t>Meadow Room</t>
        </is>
      </c>
      <c r="E14" s="17" t="inlineStr">
        <is>
          <t>Fictional Observer A</t>
        </is>
      </c>
      <c r="F14" s="17" t="inlineStr">
        <is>
          <t>Art activity</t>
        </is>
      </c>
      <c r="G14" s="17" t="inlineStr">
        <is>
          <t>Fine Motor</t>
        </is>
      </c>
      <c r="H14" s="18" t="inlineStr">
        <is>
          <t>Pressed five paper shapes onto adhesive paper and lifted two shapes to change their positions.</t>
        </is>
      </c>
      <c r="I14" s="17" t="inlineStr">
        <is>
          <t>Yes</t>
        </is>
      </c>
      <c r="J14" s="31">
        <f>IF(OR(B14="",G14="",I14&lt;&gt;"Yes"),"",IFERROR(B14+VLOOKUP(G14,Assumptions!$G$4:$H$9,2,FALSE),""))</f>
        <v/>
      </c>
      <c r="K14" s="17" t="inlineStr">
        <is>
          <t>Open</t>
        </is>
      </c>
      <c r="L14" s="13">
        <f>IF(OR(B14="",I14&lt;&gt;"Yes",K14="",K14="Reviewed",K14="Closed"),"",MAX(0,TODAY()-B14))</f>
        <v/>
      </c>
      <c r="M14" s="20">
        <f>IF(A14="","",IF(OR(COUNTBLANK(B14:I14)&gt;0,K14=""),"Complete required fields",IF(I14="No",IF(OR(K14="No Action",K14="Closed"),"Recorded","Check status"),IF(K14="No Action","Check status",IF(J14="","Check area setup",IF(OR(K14="Reviewed",K14="Closed"),"Complete",IF(TODAY()&gt;J14,"Review overdue","Pending review")))))))</f>
        <v/>
      </c>
      <c r="O14">
        <f>IFERROR(Assumptions!D12,"")</f>
        <v/>
      </c>
      <c r="P14">
        <f>IFERROR(Assumptions!E12,"")</f>
        <v/>
      </c>
      <c r="Q14">
        <f>IFERROR(Assumptions!F12,"")</f>
        <v/>
      </c>
      <c r="R14">
        <f>IFERROR(Assumptions!G12,"")</f>
        <v/>
      </c>
      <c r="T14">
        <f>IFERROR(Assumptions!K12,"")</f>
        <v/>
      </c>
    </row>
    <row r="15" ht="34" customHeight="1">
      <c r="A15" s="15" t="inlineStr">
        <is>
          <t>OBS-0010</t>
        </is>
      </c>
      <c r="B15" s="30" t="n">
        <v>46275</v>
      </c>
      <c r="C15" s="15" t="inlineStr">
        <is>
          <t>Fictional Child 010</t>
        </is>
      </c>
      <c r="D15" s="17" t="inlineStr">
        <is>
          <t>Harbor Room</t>
        </is>
      </c>
      <c r="E15" s="17" t="inlineStr">
        <is>
          <t>Fictional Observer B</t>
        </is>
      </c>
      <c r="F15" s="17" t="inlineStr">
        <is>
          <t>Meals</t>
        </is>
      </c>
      <c r="G15" s="17" t="inlineStr">
        <is>
          <t>Self-Help</t>
        </is>
      </c>
      <c r="H15" s="18" t="inlineStr">
        <is>
          <t>Carried the cup to the collection tray and placed the napkin in the classroom waste bin.</t>
        </is>
      </c>
      <c r="I15" s="17" t="inlineStr">
        <is>
          <t>No</t>
        </is>
      </c>
      <c r="J15" s="32">
        <f>IF(OR(B15="",G15="",I15&lt;&gt;"Yes"),"",IFERROR(B15+VLOOKUP(G15,Assumptions!$G$4:$H$9,2,FALSE),""))</f>
        <v/>
      </c>
      <c r="K15" s="17" t="inlineStr">
        <is>
          <t>No Action</t>
        </is>
      </c>
      <c r="L15" s="12">
        <f>IF(OR(B15="",I15&lt;&gt;"Yes",K15="",K15="Reviewed",K15="Closed"),"",MAX(0,TODAY()-B15))</f>
        <v/>
      </c>
      <c r="M15" s="22">
        <f>IF(A15="","",IF(OR(COUNTBLANK(B15:I15)&gt;0,K15=""),"Complete required fields",IF(I15="No",IF(OR(K15="No Action",K15="Closed"),"Recorded","Check status"),IF(K15="No Action","Check status",IF(J15="","Check area setup",IF(OR(K15="Reviewed",K15="Closed"),"Complete",IF(TODAY()&gt;J15,"Review overdue","Pending review")))))))</f>
        <v/>
      </c>
      <c r="O15">
        <f>IFERROR(Assumptions!D13,"")</f>
        <v/>
      </c>
      <c r="P15">
        <f>IFERROR(Assumptions!E13,"")</f>
        <v/>
      </c>
      <c r="Q15">
        <f>IFERROR(Assumptions!F13,"")</f>
        <v/>
      </c>
      <c r="R15">
        <f>IFERROR(Assumptions!G13,"")</f>
        <v/>
      </c>
      <c r="T15">
        <f>IFERROR(Assumptions!K13,"")</f>
        <v/>
      </c>
    </row>
    <row r="16" ht="34" customHeight="1">
      <c r="A16" s="15" t="n"/>
      <c r="B16" s="30" t="n"/>
      <c r="C16" s="15" t="n"/>
      <c r="D16" s="17" t="n"/>
      <c r="E16" s="17" t="n"/>
      <c r="F16" s="17" t="n"/>
      <c r="G16" s="17" t="n"/>
      <c r="H16" s="18" t="n"/>
      <c r="I16" s="17" t="n"/>
      <c r="J16" s="31">
        <f>IF(OR(B16="",G16="",I16&lt;&gt;"Yes"),"",IFERROR(B16+VLOOKUP(G16,Assumptions!$G$4:$H$9,2,FALSE),""))</f>
        <v/>
      </c>
      <c r="K16" s="17" t="n"/>
      <c r="L16" s="13">
        <f>IF(OR(B16="",I16&lt;&gt;"Yes",K16="",K16="Reviewed",K16="Closed"),"",MAX(0,TODAY()-B16))</f>
        <v/>
      </c>
      <c r="M16" s="20">
        <f>IF(A16="","",IF(OR(COUNTBLANK(B16:I16)&gt;0,K16=""),"Complete required fields",IF(I16="No",IF(OR(K16="No Action",K16="Closed"),"Recorded","Check status"),IF(K16="No Action","Check status",IF(J16="","Check area setup",IF(OR(K16="Reviewed",K16="Closed"),"Complete",IF(TODAY()&gt;J16,"Review overdue","Pending review")))))))</f>
        <v/>
      </c>
      <c r="O16">
        <f>IFERROR(Assumptions!D14,"")</f>
        <v/>
      </c>
      <c r="P16">
        <f>IFERROR(Assumptions!E14,"")</f>
        <v/>
      </c>
      <c r="Q16">
        <f>IFERROR(Assumptions!F14,"")</f>
        <v/>
      </c>
      <c r="R16">
        <f>IFERROR(Assumptions!G14,"")</f>
        <v/>
      </c>
      <c r="T16">
        <f>IFERROR(Assumptions!K14,"")</f>
        <v/>
      </c>
    </row>
    <row r="17" ht="34" customHeight="1">
      <c r="A17" s="15" t="n"/>
      <c r="B17" s="30" t="n"/>
      <c r="C17" s="15" t="n"/>
      <c r="D17" s="17" t="n"/>
      <c r="E17" s="17" t="n"/>
      <c r="F17" s="17" t="n"/>
      <c r="G17" s="17" t="n"/>
      <c r="H17" s="18" t="n"/>
      <c r="I17" s="17" t="n"/>
      <c r="J17" s="32">
        <f>IF(OR(B17="",G17="",I17&lt;&gt;"Yes"),"",IFERROR(B17+VLOOKUP(G17,Assumptions!$G$4:$H$9,2,FALSE),""))</f>
        <v/>
      </c>
      <c r="K17" s="17" t="n"/>
      <c r="L17" s="12">
        <f>IF(OR(B17="",I17&lt;&gt;"Yes",K17="",K17="Reviewed",K17="Closed"),"",MAX(0,TODAY()-B17))</f>
        <v/>
      </c>
      <c r="M17" s="22">
        <f>IF(A17="","",IF(OR(COUNTBLANK(B17:I17)&gt;0,K17=""),"Complete required fields",IF(I17="No",IF(OR(K17="No Action",K17="Closed"),"Recorded","Check status"),IF(K17="No Action","Check status",IF(J17="","Check area setup",IF(OR(K17="Reviewed",K17="Closed"),"Complete",IF(TODAY()&gt;J17,"Review overdue","Pending review")))))))</f>
        <v/>
      </c>
      <c r="O17">
        <f>IFERROR(Assumptions!D15,"")</f>
        <v/>
      </c>
      <c r="P17">
        <f>IFERROR(Assumptions!E15,"")</f>
        <v/>
      </c>
      <c r="Q17">
        <f>IFERROR(Assumptions!F15,"")</f>
        <v/>
      </c>
      <c r="R17">
        <f>IFERROR(Assumptions!G15,"")</f>
        <v/>
      </c>
      <c r="T17">
        <f>IFERROR(Assumptions!K15,"")</f>
        <v/>
      </c>
    </row>
    <row r="18" ht="34" customHeight="1">
      <c r="A18" s="15" t="n"/>
      <c r="B18" s="30" t="n"/>
      <c r="C18" s="15" t="n"/>
      <c r="D18" s="17" t="n"/>
      <c r="E18" s="17" t="n"/>
      <c r="F18" s="17" t="n"/>
      <c r="G18" s="17" t="n"/>
      <c r="H18" s="18" t="n"/>
      <c r="I18" s="17" t="n"/>
      <c r="J18" s="31">
        <f>IF(OR(B18="",G18="",I18&lt;&gt;"Yes"),"",IFERROR(B18+VLOOKUP(G18,Assumptions!$G$4:$H$9,2,FALSE),""))</f>
        <v/>
      </c>
      <c r="K18" s="17" t="n"/>
      <c r="L18" s="13">
        <f>IF(OR(B18="",I18&lt;&gt;"Yes",K18="",K18="Reviewed",K18="Closed"),"",MAX(0,TODAY()-B18))</f>
        <v/>
      </c>
      <c r="M18" s="20">
        <f>IF(A18="","",IF(OR(COUNTBLANK(B18:I18)&gt;0,K18=""),"Complete required fields",IF(I18="No",IF(OR(K18="No Action",K18="Closed"),"Recorded","Check status"),IF(K18="No Action","Check status",IF(J18="","Check area setup",IF(OR(K18="Reviewed",K18="Closed"),"Complete",IF(TODAY()&gt;J18,"Review overdue","Pending review")))))))</f>
        <v/>
      </c>
      <c r="O18">
        <f>IFERROR(Assumptions!D16,"")</f>
        <v/>
      </c>
      <c r="P18">
        <f>IFERROR(Assumptions!E16,"")</f>
        <v/>
      </c>
      <c r="Q18">
        <f>IFERROR(Assumptions!F16,"")</f>
        <v/>
      </c>
      <c r="R18">
        <f>IFERROR(Assumptions!G16,"")</f>
        <v/>
      </c>
      <c r="T18">
        <f>IFERROR(Assumptions!K16,"")</f>
        <v/>
      </c>
    </row>
    <row r="19" ht="34" customHeight="1">
      <c r="A19" s="15" t="n"/>
      <c r="B19" s="30" t="n"/>
      <c r="C19" s="15" t="n"/>
      <c r="D19" s="17" t="n"/>
      <c r="E19" s="17" t="n"/>
      <c r="F19" s="17" t="n"/>
      <c r="G19" s="17" t="n"/>
      <c r="H19" s="18" t="n"/>
      <c r="I19" s="17" t="n"/>
      <c r="J19" s="32">
        <f>IF(OR(B19="",G19="",I19&lt;&gt;"Yes"),"",IFERROR(B19+VLOOKUP(G19,Assumptions!$G$4:$H$9,2,FALSE),""))</f>
        <v/>
      </c>
      <c r="K19" s="17" t="n"/>
      <c r="L19" s="12">
        <f>IF(OR(B19="",I19&lt;&gt;"Yes",K19="",K19="Reviewed",K19="Closed"),"",MAX(0,TODAY()-B19))</f>
        <v/>
      </c>
      <c r="M19" s="22">
        <f>IF(A19="","",IF(OR(COUNTBLANK(B19:I19)&gt;0,K19=""),"Complete required fields",IF(I19="No",IF(OR(K19="No Action",K19="Closed"),"Recorded","Check status"),IF(K19="No Action","Check status",IF(J19="","Check area setup",IF(OR(K19="Reviewed",K19="Closed"),"Complete",IF(TODAY()&gt;J19,"Review overdue","Pending review")))))))</f>
        <v/>
      </c>
      <c r="O19">
        <f>IFERROR(Assumptions!D17,"")</f>
        <v/>
      </c>
      <c r="P19">
        <f>IFERROR(Assumptions!E17,"")</f>
        <v/>
      </c>
      <c r="Q19">
        <f>IFERROR(Assumptions!F17,"")</f>
        <v/>
      </c>
      <c r="R19">
        <f>IFERROR(Assumptions!G17,"")</f>
        <v/>
      </c>
      <c r="T19">
        <f>IFERROR(Assumptions!K17,"")</f>
        <v/>
      </c>
    </row>
    <row r="20" ht="34" customHeight="1">
      <c r="A20" s="15" t="n"/>
      <c r="B20" s="30" t="n"/>
      <c r="C20" s="15" t="n"/>
      <c r="D20" s="17" t="n"/>
      <c r="E20" s="17" t="n"/>
      <c r="F20" s="17" t="n"/>
      <c r="G20" s="17" t="n"/>
      <c r="H20" s="18" t="n"/>
      <c r="I20" s="17" t="n"/>
      <c r="J20" s="31">
        <f>IF(OR(B20="",G20="",I20&lt;&gt;"Yes"),"",IFERROR(B20+VLOOKUP(G20,Assumptions!$G$4:$H$9,2,FALSE),""))</f>
        <v/>
      </c>
      <c r="K20" s="17" t="n"/>
      <c r="L20" s="13">
        <f>IF(OR(B20="",I20&lt;&gt;"Yes",K20="",K20="Reviewed",K20="Closed"),"",MAX(0,TODAY()-B20))</f>
        <v/>
      </c>
      <c r="M20" s="20">
        <f>IF(A20="","",IF(OR(COUNTBLANK(B20:I20)&gt;0,K20=""),"Complete required fields",IF(I20="No",IF(OR(K20="No Action",K20="Closed"),"Recorded","Check status"),IF(K20="No Action","Check status",IF(J20="","Check area setup",IF(OR(K20="Reviewed",K20="Closed"),"Complete",IF(TODAY()&gt;J20,"Review overdue","Pending review")))))))</f>
        <v/>
      </c>
      <c r="O20">
        <f>IFERROR(Assumptions!D18,"")</f>
        <v/>
      </c>
      <c r="P20">
        <f>IFERROR(Assumptions!E18,"")</f>
        <v/>
      </c>
      <c r="Q20">
        <f>IFERROR(Assumptions!F18,"")</f>
        <v/>
      </c>
      <c r="R20">
        <f>IFERROR(Assumptions!G18,"")</f>
        <v/>
      </c>
      <c r="T20">
        <f>IFERROR(Assumptions!K18,"")</f>
        <v/>
      </c>
    </row>
    <row r="21" ht="34" customHeight="1">
      <c r="A21" s="15" t="n"/>
      <c r="B21" s="30" t="n"/>
      <c r="C21" s="15" t="n"/>
      <c r="D21" s="17" t="n"/>
      <c r="E21" s="17" t="n"/>
      <c r="F21" s="17" t="n"/>
      <c r="G21" s="17" t="n"/>
      <c r="H21" s="18" t="n"/>
      <c r="I21" s="17" t="n"/>
      <c r="J21" s="32">
        <f>IF(OR(B21="",G21="",I21&lt;&gt;"Yes"),"",IFERROR(B21+VLOOKUP(G21,Assumptions!$G$4:$H$9,2,FALSE),""))</f>
        <v/>
      </c>
      <c r="K21" s="17" t="n"/>
      <c r="L21" s="12">
        <f>IF(OR(B21="",I21&lt;&gt;"Yes",K21="",K21="Reviewed",K21="Closed"),"",MAX(0,TODAY()-B21))</f>
        <v/>
      </c>
      <c r="M21" s="22">
        <f>IF(A21="","",IF(OR(COUNTBLANK(B21:I21)&gt;0,K21=""),"Complete required fields",IF(I21="No",IF(OR(K21="No Action",K21="Closed"),"Recorded","Check status"),IF(K21="No Action","Check status",IF(J21="","Check area setup",IF(OR(K21="Reviewed",K21="Closed"),"Complete",IF(TODAY()&gt;J21,"Review overdue","Pending review")))))))</f>
        <v/>
      </c>
      <c r="O21">
        <f>IFERROR(Assumptions!D19,"")</f>
        <v/>
      </c>
      <c r="P21">
        <f>IFERROR(Assumptions!E19,"")</f>
        <v/>
      </c>
      <c r="Q21">
        <f>IFERROR(Assumptions!F19,"")</f>
        <v/>
      </c>
      <c r="R21">
        <f>IFERROR(Assumptions!G19,"")</f>
        <v/>
      </c>
      <c r="T21">
        <f>IFERROR(Assumptions!K19,"")</f>
        <v/>
      </c>
    </row>
    <row r="22" ht="34" customHeight="1">
      <c r="A22" s="15" t="n"/>
      <c r="B22" s="30" t="n"/>
      <c r="C22" s="15" t="n"/>
      <c r="D22" s="17" t="n"/>
      <c r="E22" s="17" t="n"/>
      <c r="F22" s="17" t="n"/>
      <c r="G22" s="17" t="n"/>
      <c r="H22" s="18" t="n"/>
      <c r="I22" s="17" t="n"/>
      <c r="J22" s="31">
        <f>IF(OR(B22="",G22="",I22&lt;&gt;"Yes"),"",IFERROR(B22+VLOOKUP(G22,Assumptions!$G$4:$H$9,2,FALSE),""))</f>
        <v/>
      </c>
      <c r="K22" s="17" t="n"/>
      <c r="L22" s="13">
        <f>IF(OR(B22="",I22&lt;&gt;"Yes",K22="",K22="Reviewed",K22="Closed"),"",MAX(0,TODAY()-B22))</f>
        <v/>
      </c>
      <c r="M22" s="20">
        <f>IF(A22="","",IF(OR(COUNTBLANK(B22:I22)&gt;0,K22=""),"Complete required fields",IF(I22="No",IF(OR(K22="No Action",K22="Closed"),"Recorded","Check status"),IF(K22="No Action","Check status",IF(J22="","Check area setup",IF(OR(K22="Reviewed",K22="Closed"),"Complete",IF(TODAY()&gt;J22,"Review overdue","Pending review")))))))</f>
        <v/>
      </c>
      <c r="O22">
        <f>IFERROR(Assumptions!D20,"")</f>
        <v/>
      </c>
      <c r="P22">
        <f>IFERROR(Assumptions!E20,"")</f>
        <v/>
      </c>
      <c r="Q22">
        <f>IFERROR(Assumptions!F20,"")</f>
        <v/>
      </c>
      <c r="R22">
        <f>IFERROR(Assumptions!G20,"")</f>
        <v/>
      </c>
      <c r="T22">
        <f>IFERROR(Assumptions!K20,"")</f>
        <v/>
      </c>
    </row>
    <row r="23" ht="34" customHeight="1">
      <c r="A23" s="15" t="n"/>
      <c r="B23" s="30" t="n"/>
      <c r="C23" s="15" t="n"/>
      <c r="D23" s="17" t="n"/>
      <c r="E23" s="17" t="n"/>
      <c r="F23" s="17" t="n"/>
      <c r="G23" s="17" t="n"/>
      <c r="H23" s="18" t="n"/>
      <c r="I23" s="17" t="n"/>
      <c r="J23" s="32">
        <f>IF(OR(B23="",G23="",I23&lt;&gt;"Yes"),"",IFERROR(B23+VLOOKUP(G23,Assumptions!$G$4:$H$9,2,FALSE),""))</f>
        <v/>
      </c>
      <c r="K23" s="17" t="n"/>
      <c r="L23" s="12">
        <f>IF(OR(B23="",I23&lt;&gt;"Yes",K23="",K23="Reviewed",K23="Closed"),"",MAX(0,TODAY()-B23))</f>
        <v/>
      </c>
      <c r="M23" s="22">
        <f>IF(A23="","",IF(OR(COUNTBLANK(B23:I23)&gt;0,K23=""),"Complete required fields",IF(I23="No",IF(OR(K23="No Action",K23="Closed"),"Recorded","Check status"),IF(K23="No Action","Check status",IF(J23="","Check area setup",IF(OR(K23="Reviewed",K23="Closed"),"Complete",IF(TODAY()&gt;J23,"Review overdue","Pending review")))))))</f>
        <v/>
      </c>
      <c r="O23">
        <f>IFERROR(Assumptions!D21,"")</f>
        <v/>
      </c>
      <c r="P23">
        <f>IFERROR(Assumptions!E21,"")</f>
        <v/>
      </c>
      <c r="Q23">
        <f>IFERROR(Assumptions!F21,"")</f>
        <v/>
      </c>
      <c r="R23">
        <f>IFERROR(Assumptions!G21,"")</f>
        <v/>
      </c>
      <c r="T23">
        <f>IFERROR(Assumptions!K21,"")</f>
        <v/>
      </c>
    </row>
    <row r="24" ht="34" customHeight="1">
      <c r="A24" s="15" t="n"/>
      <c r="B24" s="30" t="n"/>
      <c r="C24" s="15" t="n"/>
      <c r="D24" s="17" t="n"/>
      <c r="E24" s="17" t="n"/>
      <c r="F24" s="17" t="n"/>
      <c r="G24" s="17" t="n"/>
      <c r="H24" s="18" t="n"/>
      <c r="I24" s="17" t="n"/>
      <c r="J24" s="31">
        <f>IF(OR(B24="",G24="",I24&lt;&gt;"Yes"),"",IFERROR(B24+VLOOKUP(G24,Assumptions!$G$4:$H$9,2,FALSE),""))</f>
        <v/>
      </c>
      <c r="K24" s="17" t="n"/>
      <c r="L24" s="13">
        <f>IF(OR(B24="",I24&lt;&gt;"Yes",K24="",K24="Reviewed",K24="Closed"),"",MAX(0,TODAY()-B24))</f>
        <v/>
      </c>
      <c r="M24" s="20">
        <f>IF(A24="","",IF(OR(COUNTBLANK(B24:I24)&gt;0,K24=""),"Complete required fields",IF(I24="No",IF(OR(K24="No Action",K24="Closed"),"Recorded","Check status"),IF(K24="No Action","Check status",IF(J24="","Check area setup",IF(OR(K24="Reviewed",K24="Closed"),"Complete",IF(TODAY()&gt;J24,"Review overdue","Pending review")))))))</f>
        <v/>
      </c>
      <c r="O24">
        <f>IFERROR(Assumptions!D22,"")</f>
        <v/>
      </c>
      <c r="P24">
        <f>IFERROR(Assumptions!E22,"")</f>
        <v/>
      </c>
      <c r="Q24">
        <f>IFERROR(Assumptions!F22,"")</f>
        <v/>
      </c>
      <c r="R24">
        <f>IFERROR(Assumptions!G22,"")</f>
        <v/>
      </c>
      <c r="T24">
        <f>IFERROR(Assumptions!K22,"")</f>
        <v/>
      </c>
    </row>
    <row r="25" ht="34" customHeight="1">
      <c r="A25" s="15" t="n"/>
      <c r="B25" s="30" t="n"/>
      <c r="C25" s="15" t="n"/>
      <c r="D25" s="17" t="n"/>
      <c r="E25" s="17" t="n"/>
      <c r="F25" s="17" t="n"/>
      <c r="G25" s="17" t="n"/>
      <c r="H25" s="18" t="n"/>
      <c r="I25" s="17" t="n"/>
      <c r="J25" s="32">
        <f>IF(OR(B25="",G25="",I25&lt;&gt;"Yes"),"",IFERROR(B25+VLOOKUP(G25,Assumptions!$G$4:$H$9,2,FALSE),""))</f>
        <v/>
      </c>
      <c r="K25" s="17" t="n"/>
      <c r="L25" s="12">
        <f>IF(OR(B25="",I25&lt;&gt;"Yes",K25="",K25="Reviewed",K25="Closed"),"",MAX(0,TODAY()-B25))</f>
        <v/>
      </c>
      <c r="M25" s="22">
        <f>IF(A25="","",IF(OR(COUNTBLANK(B25:I25)&gt;0,K25=""),"Complete required fields",IF(I25="No",IF(OR(K25="No Action",K25="Closed"),"Recorded","Check status"),IF(K25="No Action","Check status",IF(J25="","Check area setup",IF(OR(K25="Reviewed",K25="Closed"),"Complete",IF(TODAY()&gt;J25,"Review overdue","Pending review")))))))</f>
        <v/>
      </c>
      <c r="O25">
        <f>IFERROR(Assumptions!D23,"")</f>
        <v/>
      </c>
      <c r="P25">
        <f>IFERROR(Assumptions!E23,"")</f>
        <v/>
      </c>
      <c r="Q25">
        <f>IFERROR(Assumptions!F23,"")</f>
        <v/>
      </c>
      <c r="R25">
        <f>IFERROR(Assumptions!G23,"")</f>
        <v/>
      </c>
      <c r="T25">
        <f>IFERROR(Assumptions!K23,"")</f>
        <v/>
      </c>
    </row>
    <row r="26" ht="34" customHeight="1">
      <c r="A26" s="15" t="n"/>
      <c r="B26" s="30" t="n"/>
      <c r="C26" s="15" t="n"/>
      <c r="D26" s="17" t="n"/>
      <c r="E26" s="17" t="n"/>
      <c r="F26" s="17" t="n"/>
      <c r="G26" s="17" t="n"/>
      <c r="H26" s="18" t="n"/>
      <c r="I26" s="17" t="n"/>
      <c r="J26" s="31">
        <f>IF(OR(B26="",G26="",I26&lt;&gt;"Yes"),"",IFERROR(B26+VLOOKUP(G26,Assumptions!$G$4:$H$9,2,FALSE),""))</f>
        <v/>
      </c>
      <c r="K26" s="17" t="n"/>
      <c r="L26" s="13">
        <f>IF(OR(B26="",I26&lt;&gt;"Yes",K26="",K26="Reviewed",K26="Closed"),"",MAX(0,TODAY()-B26))</f>
        <v/>
      </c>
      <c r="M26" s="20">
        <f>IF(A26="","",IF(OR(COUNTBLANK(B26:I26)&gt;0,K26=""),"Complete required fields",IF(I26="No",IF(OR(K26="No Action",K26="Closed"),"Recorded","Check status"),IF(K26="No Action","Check status",IF(J26="","Check area setup",IF(OR(K26="Reviewed",K26="Closed"),"Complete",IF(TODAY()&gt;J26,"Review overdue","Pending review")))))))</f>
        <v/>
      </c>
      <c r="O26">
        <f>IFERROR(Assumptions!D24,"")</f>
        <v/>
      </c>
      <c r="P26">
        <f>IFERROR(Assumptions!E24,"")</f>
        <v/>
      </c>
      <c r="Q26">
        <f>IFERROR(Assumptions!F24,"")</f>
        <v/>
      </c>
      <c r="R26">
        <f>IFERROR(Assumptions!G24,"")</f>
        <v/>
      </c>
      <c r="T26">
        <f>IFERROR(Assumptions!K24,"")</f>
        <v/>
      </c>
    </row>
    <row r="27" ht="34" customHeight="1">
      <c r="A27" s="15" t="n"/>
      <c r="B27" s="30" t="n"/>
      <c r="C27" s="15" t="n"/>
      <c r="D27" s="17" t="n"/>
      <c r="E27" s="17" t="n"/>
      <c r="F27" s="17" t="n"/>
      <c r="G27" s="17" t="n"/>
      <c r="H27" s="18" t="n"/>
      <c r="I27" s="17" t="n"/>
      <c r="J27" s="32">
        <f>IF(OR(B27="",G27="",I27&lt;&gt;"Yes"),"",IFERROR(B27+VLOOKUP(G27,Assumptions!$G$4:$H$9,2,FALSE),""))</f>
        <v/>
      </c>
      <c r="K27" s="17" t="n"/>
      <c r="L27" s="12">
        <f>IF(OR(B27="",I27&lt;&gt;"Yes",K27="",K27="Reviewed",K27="Closed"),"",MAX(0,TODAY()-B27))</f>
        <v/>
      </c>
      <c r="M27" s="22">
        <f>IF(A27="","",IF(OR(COUNTBLANK(B27:I27)&gt;0,K27=""),"Complete required fields",IF(I27="No",IF(OR(K27="No Action",K27="Closed"),"Recorded","Check status"),IF(K27="No Action","Check status",IF(J27="","Check area setup",IF(OR(K27="Reviewed",K27="Closed"),"Complete",IF(TODAY()&gt;J27,"Review overdue","Pending review")))))))</f>
        <v/>
      </c>
      <c r="O27">
        <f>IFERROR(Assumptions!D25,"")</f>
        <v/>
      </c>
      <c r="P27">
        <f>IFERROR(Assumptions!E25,"")</f>
        <v/>
      </c>
      <c r="Q27">
        <f>IFERROR(Assumptions!F25,"")</f>
        <v/>
      </c>
      <c r="R27">
        <f>IFERROR(Assumptions!G25,"")</f>
        <v/>
      </c>
      <c r="T27">
        <f>IFERROR(Assumptions!K25,"")</f>
        <v/>
      </c>
    </row>
    <row r="28" ht="34" customHeight="1">
      <c r="A28" s="15" t="n"/>
      <c r="B28" s="30" t="n"/>
      <c r="C28" s="15" t="n"/>
      <c r="D28" s="17" t="n"/>
      <c r="E28" s="17" t="n"/>
      <c r="F28" s="17" t="n"/>
      <c r="G28" s="17" t="n"/>
      <c r="H28" s="18" t="n"/>
      <c r="I28" s="17" t="n"/>
      <c r="J28" s="31">
        <f>IF(OR(B28="",G28="",I28&lt;&gt;"Yes"),"",IFERROR(B28+VLOOKUP(G28,Assumptions!$G$4:$H$9,2,FALSE),""))</f>
        <v/>
      </c>
      <c r="K28" s="17" t="n"/>
      <c r="L28" s="13">
        <f>IF(OR(B28="",I28&lt;&gt;"Yes",K28="",K28="Reviewed",K28="Closed"),"",MAX(0,TODAY()-B28))</f>
        <v/>
      </c>
      <c r="M28" s="20">
        <f>IF(A28="","",IF(OR(COUNTBLANK(B28:I28)&gt;0,K28=""),"Complete required fields",IF(I28="No",IF(OR(K28="No Action",K28="Closed"),"Recorded","Check status"),IF(K28="No Action","Check status",IF(J28="","Check area setup",IF(OR(K28="Reviewed",K28="Closed"),"Complete",IF(TODAY()&gt;J28,"Review overdue","Pending review")))))))</f>
        <v/>
      </c>
      <c r="O28">
        <f>IFERROR(Assumptions!D26,"")</f>
        <v/>
      </c>
      <c r="P28">
        <f>IFERROR(Assumptions!E26,"")</f>
        <v/>
      </c>
      <c r="Q28">
        <f>IFERROR(Assumptions!F26,"")</f>
        <v/>
      </c>
      <c r="R28">
        <f>IFERROR(Assumptions!G26,"")</f>
        <v/>
      </c>
      <c r="T28">
        <f>IFERROR(Assumptions!K26,"")</f>
        <v/>
      </c>
    </row>
    <row r="29" ht="34" customHeight="1">
      <c r="A29" s="15" t="n"/>
      <c r="B29" s="30" t="n"/>
      <c r="C29" s="15" t="n"/>
      <c r="D29" s="17" t="n"/>
      <c r="E29" s="17" t="n"/>
      <c r="F29" s="17" t="n"/>
      <c r="G29" s="17" t="n"/>
      <c r="H29" s="18" t="n"/>
      <c r="I29" s="17" t="n"/>
      <c r="J29" s="32">
        <f>IF(OR(B29="",G29="",I29&lt;&gt;"Yes"),"",IFERROR(B29+VLOOKUP(G29,Assumptions!$G$4:$H$9,2,FALSE),""))</f>
        <v/>
      </c>
      <c r="K29" s="17" t="n"/>
      <c r="L29" s="12">
        <f>IF(OR(B29="",I29&lt;&gt;"Yes",K29="",K29="Reviewed",K29="Closed"),"",MAX(0,TODAY()-B29))</f>
        <v/>
      </c>
      <c r="M29" s="22">
        <f>IF(A29="","",IF(OR(COUNTBLANK(B29:I29)&gt;0,K29=""),"Complete required fields",IF(I29="No",IF(OR(K29="No Action",K29="Closed"),"Recorded","Check status"),IF(K29="No Action","Check status",IF(J29="","Check area setup",IF(OR(K29="Reviewed",K29="Closed"),"Complete",IF(TODAY()&gt;J29,"Review overdue","Pending review")))))))</f>
        <v/>
      </c>
      <c r="O29">
        <f>IFERROR(Assumptions!D27,"")</f>
        <v/>
      </c>
      <c r="P29">
        <f>IFERROR(Assumptions!E27,"")</f>
        <v/>
      </c>
      <c r="Q29">
        <f>IFERROR(Assumptions!F27,"")</f>
        <v/>
      </c>
      <c r="R29">
        <f>IFERROR(Assumptions!G27,"")</f>
        <v/>
      </c>
      <c r="T29">
        <f>IFERROR(Assumptions!K27,"")</f>
        <v/>
      </c>
    </row>
    <row r="30" ht="34" customHeight="1">
      <c r="A30" s="15" t="n"/>
      <c r="B30" s="30" t="n"/>
      <c r="C30" s="15" t="n"/>
      <c r="D30" s="17" t="n"/>
      <c r="E30" s="17" t="n"/>
      <c r="F30" s="17" t="n"/>
      <c r="G30" s="17" t="n"/>
      <c r="H30" s="18" t="n"/>
      <c r="I30" s="17" t="n"/>
      <c r="J30" s="31">
        <f>IF(OR(B30="",G30="",I30&lt;&gt;"Yes"),"",IFERROR(B30+VLOOKUP(G30,Assumptions!$G$4:$H$9,2,FALSE),""))</f>
        <v/>
      </c>
      <c r="K30" s="17" t="n"/>
      <c r="L30" s="13">
        <f>IF(OR(B30="",I30&lt;&gt;"Yes",K30="",K30="Reviewed",K30="Closed"),"",MAX(0,TODAY()-B30))</f>
        <v/>
      </c>
      <c r="M30" s="20">
        <f>IF(A30="","",IF(OR(COUNTBLANK(B30:I30)&gt;0,K30=""),"Complete required fields",IF(I30="No",IF(OR(K30="No Action",K30="Closed"),"Recorded","Check status"),IF(K30="No Action","Check status",IF(J30="","Check area setup",IF(OR(K30="Reviewed",K30="Closed"),"Complete",IF(TODAY()&gt;J30,"Review overdue","Pending review")))))))</f>
        <v/>
      </c>
      <c r="O30">
        <f>IFERROR(Assumptions!D28,"")</f>
        <v/>
      </c>
      <c r="P30">
        <f>IFERROR(Assumptions!E28,"")</f>
        <v/>
      </c>
      <c r="Q30">
        <f>IFERROR(Assumptions!F28,"")</f>
        <v/>
      </c>
      <c r="R30">
        <f>IFERROR(Assumptions!G28,"")</f>
        <v/>
      </c>
      <c r="T30">
        <f>IFERROR(Assumptions!K28,"")</f>
        <v/>
      </c>
    </row>
    <row r="31" ht="34" customHeight="1">
      <c r="A31" s="15" t="n"/>
      <c r="B31" s="30" t="n"/>
      <c r="C31" s="15" t="n"/>
      <c r="D31" s="17" t="n"/>
      <c r="E31" s="17" t="n"/>
      <c r="F31" s="17" t="n"/>
      <c r="G31" s="17" t="n"/>
      <c r="H31" s="18" t="n"/>
      <c r="I31" s="17" t="n"/>
      <c r="J31" s="32">
        <f>IF(OR(B31="",G31="",I31&lt;&gt;"Yes"),"",IFERROR(B31+VLOOKUP(G31,Assumptions!$G$4:$H$9,2,FALSE),""))</f>
        <v/>
      </c>
      <c r="K31" s="17" t="n"/>
      <c r="L31" s="12">
        <f>IF(OR(B31="",I31&lt;&gt;"Yes",K31="",K31="Reviewed",K31="Closed"),"",MAX(0,TODAY()-B31))</f>
        <v/>
      </c>
      <c r="M31" s="22">
        <f>IF(A31="","",IF(OR(COUNTBLANK(B31:I31)&gt;0,K31=""),"Complete required fields",IF(I31="No",IF(OR(K31="No Action",K31="Closed"),"Recorded","Check status"),IF(K31="No Action","Check status",IF(J31="","Check area setup",IF(OR(K31="Reviewed",K31="Closed"),"Complete",IF(TODAY()&gt;J31,"Review overdue","Pending review")))))))</f>
        <v/>
      </c>
      <c r="O31">
        <f>IFERROR(Assumptions!D29,"")</f>
        <v/>
      </c>
      <c r="P31">
        <f>IFERROR(Assumptions!E29,"")</f>
        <v/>
      </c>
      <c r="Q31">
        <f>IFERROR(Assumptions!F29,"")</f>
        <v/>
      </c>
      <c r="R31">
        <f>IFERROR(Assumptions!G29,"")</f>
        <v/>
      </c>
      <c r="T31">
        <f>IFERROR(Assumptions!K29,"")</f>
        <v/>
      </c>
    </row>
    <row r="32" ht="34" customHeight="1">
      <c r="A32" s="15" t="n"/>
      <c r="B32" s="30" t="n"/>
      <c r="C32" s="15" t="n"/>
      <c r="D32" s="17" t="n"/>
      <c r="E32" s="17" t="n"/>
      <c r="F32" s="17" t="n"/>
      <c r="G32" s="17" t="n"/>
      <c r="H32" s="18" t="n"/>
      <c r="I32" s="17" t="n"/>
      <c r="J32" s="31">
        <f>IF(OR(B32="",G32="",I32&lt;&gt;"Yes"),"",IFERROR(B32+VLOOKUP(G32,Assumptions!$G$4:$H$9,2,FALSE),""))</f>
        <v/>
      </c>
      <c r="K32" s="17" t="n"/>
      <c r="L32" s="13">
        <f>IF(OR(B32="",I32&lt;&gt;"Yes",K32="",K32="Reviewed",K32="Closed"),"",MAX(0,TODAY()-B32))</f>
        <v/>
      </c>
      <c r="M32" s="20">
        <f>IF(A32="","",IF(OR(COUNTBLANK(B32:I32)&gt;0,K32=""),"Complete required fields",IF(I32="No",IF(OR(K32="No Action",K32="Closed"),"Recorded","Check status"),IF(K32="No Action","Check status",IF(J32="","Check area setup",IF(OR(K32="Reviewed",K32="Closed"),"Complete",IF(TODAY()&gt;J32,"Review overdue","Pending review")))))))</f>
        <v/>
      </c>
      <c r="O32">
        <f>IFERROR(Assumptions!D30,"")</f>
        <v/>
      </c>
      <c r="P32">
        <f>IFERROR(Assumptions!E30,"")</f>
        <v/>
      </c>
      <c r="Q32">
        <f>IFERROR(Assumptions!F30,"")</f>
        <v/>
      </c>
      <c r="R32">
        <f>IFERROR(Assumptions!G30,"")</f>
        <v/>
      </c>
      <c r="T32">
        <f>IFERROR(Assumptions!K30,"")</f>
        <v/>
      </c>
    </row>
    <row r="33" ht="34" customHeight="1">
      <c r="A33" s="15" t="n"/>
      <c r="B33" s="30" t="n"/>
      <c r="C33" s="15" t="n"/>
      <c r="D33" s="17" t="n"/>
      <c r="E33" s="17" t="n"/>
      <c r="F33" s="17" t="n"/>
      <c r="G33" s="17" t="n"/>
      <c r="H33" s="18" t="n"/>
      <c r="I33" s="17" t="n"/>
      <c r="J33" s="32">
        <f>IF(OR(B33="",G33="",I33&lt;&gt;"Yes"),"",IFERROR(B33+VLOOKUP(G33,Assumptions!$G$4:$H$9,2,FALSE),""))</f>
        <v/>
      </c>
      <c r="K33" s="17" t="n"/>
      <c r="L33" s="12">
        <f>IF(OR(B33="",I33&lt;&gt;"Yes",K33="",K33="Reviewed",K33="Closed"),"",MAX(0,TODAY()-B33))</f>
        <v/>
      </c>
      <c r="M33" s="22">
        <f>IF(A33="","",IF(OR(COUNTBLANK(B33:I33)&gt;0,K33=""),"Complete required fields",IF(I33="No",IF(OR(K33="No Action",K33="Closed"),"Recorded","Check status"),IF(K33="No Action","Check status",IF(J33="","Check area setup",IF(OR(K33="Reviewed",K33="Closed"),"Complete",IF(TODAY()&gt;J33,"Review overdue","Pending review")))))))</f>
        <v/>
      </c>
      <c r="O33">
        <f>IFERROR(Assumptions!D31,"")</f>
        <v/>
      </c>
      <c r="P33">
        <f>IFERROR(Assumptions!E31,"")</f>
        <v/>
      </c>
      <c r="Q33">
        <f>IFERROR(Assumptions!F31,"")</f>
        <v/>
      </c>
      <c r="R33">
        <f>IFERROR(Assumptions!G31,"")</f>
        <v/>
      </c>
      <c r="T33">
        <f>IFERROR(Assumptions!K31,"")</f>
        <v/>
      </c>
    </row>
    <row r="34" ht="34" customHeight="1">
      <c r="A34" s="15" t="n"/>
      <c r="B34" s="30" t="n"/>
      <c r="C34" s="15" t="n"/>
      <c r="D34" s="17" t="n"/>
      <c r="E34" s="17" t="n"/>
      <c r="F34" s="17" t="n"/>
      <c r="G34" s="17" t="n"/>
      <c r="H34" s="18" t="n"/>
      <c r="I34" s="17" t="n"/>
      <c r="J34" s="31">
        <f>IF(OR(B34="",G34="",I34&lt;&gt;"Yes"),"",IFERROR(B34+VLOOKUP(G34,Assumptions!$G$4:$H$9,2,FALSE),""))</f>
        <v/>
      </c>
      <c r="K34" s="17" t="n"/>
      <c r="L34" s="13">
        <f>IF(OR(B34="",I34&lt;&gt;"Yes",K34="",K34="Reviewed",K34="Closed"),"",MAX(0,TODAY()-B34))</f>
        <v/>
      </c>
      <c r="M34" s="20">
        <f>IF(A34="","",IF(OR(COUNTBLANK(B34:I34)&gt;0,K34=""),"Complete required fields",IF(I34="No",IF(OR(K34="No Action",K34="Closed"),"Recorded","Check status"),IF(K34="No Action","Check status",IF(J34="","Check area setup",IF(OR(K34="Reviewed",K34="Closed"),"Complete",IF(TODAY()&gt;J34,"Review overdue","Pending review")))))))</f>
        <v/>
      </c>
      <c r="O34">
        <f>IFERROR(Assumptions!D32,"")</f>
        <v/>
      </c>
      <c r="P34">
        <f>IFERROR(Assumptions!E32,"")</f>
        <v/>
      </c>
      <c r="Q34">
        <f>IFERROR(Assumptions!F32,"")</f>
        <v/>
      </c>
      <c r="R34">
        <f>IFERROR(Assumptions!G32,"")</f>
        <v/>
      </c>
      <c r="T34">
        <f>IFERROR(Assumptions!K32,"")</f>
        <v/>
      </c>
    </row>
    <row r="35" ht="34" customHeight="1">
      <c r="A35" s="15" t="n"/>
      <c r="B35" s="30" t="n"/>
      <c r="C35" s="15" t="n"/>
      <c r="D35" s="17" t="n"/>
      <c r="E35" s="17" t="n"/>
      <c r="F35" s="17" t="n"/>
      <c r="G35" s="17" t="n"/>
      <c r="H35" s="18" t="n"/>
      <c r="I35" s="17" t="n"/>
      <c r="J35" s="32">
        <f>IF(OR(B35="",G35="",I35&lt;&gt;"Yes"),"",IFERROR(B35+VLOOKUP(G35,Assumptions!$G$4:$H$9,2,FALSE),""))</f>
        <v/>
      </c>
      <c r="K35" s="17" t="n"/>
      <c r="L35" s="12">
        <f>IF(OR(B35="",I35&lt;&gt;"Yes",K35="",K35="Reviewed",K35="Closed"),"",MAX(0,TODAY()-B35))</f>
        <v/>
      </c>
      <c r="M35" s="22">
        <f>IF(A35="","",IF(OR(COUNTBLANK(B35:I35)&gt;0,K35=""),"Complete required fields",IF(I35="No",IF(OR(K35="No Action",K35="Closed"),"Recorded","Check status"),IF(K35="No Action","Check status",IF(J35="","Check area setup",IF(OR(K35="Reviewed",K35="Closed"),"Complete",IF(TODAY()&gt;J35,"Review overdue","Pending review")))))))</f>
        <v/>
      </c>
      <c r="O35">
        <f>IFERROR(Assumptions!D33,"")</f>
        <v/>
      </c>
      <c r="P35">
        <f>IFERROR(Assumptions!E33,"")</f>
        <v/>
      </c>
      <c r="Q35">
        <f>IFERROR(Assumptions!F33,"")</f>
        <v/>
      </c>
      <c r="R35">
        <f>IFERROR(Assumptions!G33,"")</f>
        <v/>
      </c>
      <c r="T35">
        <f>IFERROR(Assumptions!K33,"")</f>
        <v/>
      </c>
    </row>
    <row r="36" ht="34" customHeight="1">
      <c r="A36" s="15" t="n"/>
      <c r="B36" s="30" t="n"/>
      <c r="C36" s="15" t="n"/>
      <c r="D36" s="17" t="n"/>
      <c r="E36" s="17" t="n"/>
      <c r="F36" s="17" t="n"/>
      <c r="G36" s="17" t="n"/>
      <c r="H36" s="18" t="n"/>
      <c r="I36" s="17" t="n"/>
      <c r="J36" s="31">
        <f>IF(OR(B36="",G36="",I36&lt;&gt;"Yes"),"",IFERROR(B36+VLOOKUP(G36,Assumptions!$G$4:$H$9,2,FALSE),""))</f>
        <v/>
      </c>
      <c r="K36" s="17" t="n"/>
      <c r="L36" s="13">
        <f>IF(OR(B36="",I36&lt;&gt;"Yes",K36="",K36="Reviewed",K36="Closed"),"",MAX(0,TODAY()-B36))</f>
        <v/>
      </c>
      <c r="M36" s="20">
        <f>IF(A36="","",IF(OR(COUNTBLANK(B36:I36)&gt;0,K36=""),"Complete required fields",IF(I36="No",IF(OR(K36="No Action",K36="Closed"),"Recorded","Check status"),IF(K36="No Action","Check status",IF(J36="","Check area setup",IF(OR(K36="Reviewed",K36="Closed"),"Complete",IF(TODAY()&gt;J36,"Review overdue","Pending review")))))))</f>
        <v/>
      </c>
      <c r="O36">
        <f>IFERROR(Assumptions!D34,"")</f>
        <v/>
      </c>
      <c r="P36">
        <f>IFERROR(Assumptions!E34,"")</f>
        <v/>
      </c>
      <c r="Q36">
        <f>IFERROR(Assumptions!F34,"")</f>
        <v/>
      </c>
      <c r="R36">
        <f>IFERROR(Assumptions!G34,"")</f>
        <v/>
      </c>
      <c r="T36">
        <f>IFERROR(Assumptions!K34,"")</f>
        <v/>
      </c>
    </row>
    <row r="37" ht="34" customHeight="1">
      <c r="A37" s="15" t="n"/>
      <c r="B37" s="30" t="n"/>
      <c r="C37" s="15" t="n"/>
      <c r="D37" s="17" t="n"/>
      <c r="E37" s="17" t="n"/>
      <c r="F37" s="17" t="n"/>
      <c r="G37" s="17" t="n"/>
      <c r="H37" s="18" t="n"/>
      <c r="I37" s="17" t="n"/>
      <c r="J37" s="32">
        <f>IF(OR(B37="",G37="",I37&lt;&gt;"Yes"),"",IFERROR(B37+VLOOKUP(G37,Assumptions!$G$4:$H$9,2,FALSE),""))</f>
        <v/>
      </c>
      <c r="K37" s="17" t="n"/>
      <c r="L37" s="12">
        <f>IF(OR(B37="",I37&lt;&gt;"Yes",K37="",K37="Reviewed",K37="Closed"),"",MAX(0,TODAY()-B37))</f>
        <v/>
      </c>
      <c r="M37" s="22">
        <f>IF(A37="","",IF(OR(COUNTBLANK(B37:I37)&gt;0,K37=""),"Complete required fields",IF(I37="No",IF(OR(K37="No Action",K37="Closed"),"Recorded","Check status"),IF(K37="No Action","Check status",IF(J37="","Check area setup",IF(OR(K37="Reviewed",K37="Closed"),"Complete",IF(TODAY()&gt;J37,"Review overdue","Pending review")))))))</f>
        <v/>
      </c>
      <c r="O37">
        <f>IFERROR(Assumptions!D35,"")</f>
        <v/>
      </c>
      <c r="P37">
        <f>IFERROR(Assumptions!E35,"")</f>
        <v/>
      </c>
      <c r="Q37">
        <f>IFERROR(Assumptions!F35,"")</f>
        <v/>
      </c>
      <c r="R37">
        <f>IFERROR(Assumptions!G35,"")</f>
        <v/>
      </c>
      <c r="T37">
        <f>IFERROR(Assumptions!K35,"")</f>
        <v/>
      </c>
    </row>
    <row r="38" ht="34" customHeight="1">
      <c r="A38" s="15" t="n"/>
      <c r="B38" s="30" t="n"/>
      <c r="C38" s="15" t="n"/>
      <c r="D38" s="17" t="n"/>
      <c r="E38" s="17" t="n"/>
      <c r="F38" s="17" t="n"/>
      <c r="G38" s="17" t="n"/>
      <c r="H38" s="18" t="n"/>
      <c r="I38" s="17" t="n"/>
      <c r="J38" s="31">
        <f>IF(OR(B38="",G38="",I38&lt;&gt;"Yes"),"",IFERROR(B38+VLOOKUP(G38,Assumptions!$G$4:$H$9,2,FALSE),""))</f>
        <v/>
      </c>
      <c r="K38" s="17" t="n"/>
      <c r="L38" s="13">
        <f>IF(OR(B38="",I38&lt;&gt;"Yes",K38="",K38="Reviewed",K38="Closed"),"",MAX(0,TODAY()-B38))</f>
        <v/>
      </c>
      <c r="M38" s="20">
        <f>IF(A38="","",IF(OR(COUNTBLANK(B38:I38)&gt;0,K38=""),"Complete required fields",IF(I38="No",IF(OR(K38="No Action",K38="Closed"),"Recorded","Check status"),IF(K38="No Action","Check status",IF(J38="","Check area setup",IF(OR(K38="Reviewed",K38="Closed"),"Complete",IF(TODAY()&gt;J38,"Review overdue","Pending review")))))))</f>
        <v/>
      </c>
      <c r="O38">
        <f>IFERROR(Assumptions!D36,"")</f>
        <v/>
      </c>
      <c r="P38">
        <f>IFERROR(Assumptions!E36,"")</f>
        <v/>
      </c>
      <c r="Q38">
        <f>IFERROR(Assumptions!F36,"")</f>
        <v/>
      </c>
      <c r="R38">
        <f>IFERROR(Assumptions!G36,"")</f>
        <v/>
      </c>
      <c r="T38">
        <f>IFERROR(Assumptions!K36,"")</f>
        <v/>
      </c>
    </row>
    <row r="39" ht="34" customHeight="1">
      <c r="A39" s="15" t="n"/>
      <c r="B39" s="30" t="n"/>
      <c r="C39" s="15" t="n"/>
      <c r="D39" s="17" t="n"/>
      <c r="E39" s="17" t="n"/>
      <c r="F39" s="17" t="n"/>
      <c r="G39" s="17" t="n"/>
      <c r="H39" s="18" t="n"/>
      <c r="I39" s="17" t="n"/>
      <c r="J39" s="32">
        <f>IF(OR(B39="",G39="",I39&lt;&gt;"Yes"),"",IFERROR(B39+VLOOKUP(G39,Assumptions!$G$4:$H$9,2,FALSE),""))</f>
        <v/>
      </c>
      <c r="K39" s="17" t="n"/>
      <c r="L39" s="12">
        <f>IF(OR(B39="",I39&lt;&gt;"Yes",K39="",K39="Reviewed",K39="Closed"),"",MAX(0,TODAY()-B39))</f>
        <v/>
      </c>
      <c r="M39" s="22">
        <f>IF(A39="","",IF(OR(COUNTBLANK(B39:I39)&gt;0,K39=""),"Complete required fields",IF(I39="No",IF(OR(K39="No Action",K39="Closed"),"Recorded","Check status"),IF(K39="No Action","Check status",IF(J39="","Check area setup",IF(OR(K39="Reviewed",K39="Closed"),"Complete",IF(TODAY()&gt;J39,"Review overdue","Pending review")))))))</f>
        <v/>
      </c>
      <c r="O39">
        <f>IFERROR(Assumptions!D37,"")</f>
        <v/>
      </c>
      <c r="P39">
        <f>IFERROR(Assumptions!E37,"")</f>
        <v/>
      </c>
      <c r="Q39">
        <f>IFERROR(Assumptions!F37,"")</f>
        <v/>
      </c>
      <c r="R39">
        <f>IFERROR(Assumptions!G37,"")</f>
        <v/>
      </c>
      <c r="T39">
        <f>IFERROR(Assumptions!K37,"")</f>
        <v/>
      </c>
    </row>
    <row r="40" ht="34" customHeight="1">
      <c r="A40" s="15" t="n"/>
      <c r="B40" s="30" t="n"/>
      <c r="C40" s="15" t="n"/>
      <c r="D40" s="17" t="n"/>
      <c r="E40" s="17" t="n"/>
      <c r="F40" s="17" t="n"/>
      <c r="G40" s="17" t="n"/>
      <c r="H40" s="18" t="n"/>
      <c r="I40" s="17" t="n"/>
      <c r="J40" s="31">
        <f>IF(OR(B40="",G40="",I40&lt;&gt;"Yes"),"",IFERROR(B40+VLOOKUP(G40,Assumptions!$G$4:$H$9,2,FALSE),""))</f>
        <v/>
      </c>
      <c r="K40" s="17" t="n"/>
      <c r="L40" s="13">
        <f>IF(OR(B40="",I40&lt;&gt;"Yes",K40="",K40="Reviewed",K40="Closed"),"",MAX(0,TODAY()-B40))</f>
        <v/>
      </c>
      <c r="M40" s="20">
        <f>IF(A40="","",IF(OR(COUNTBLANK(B40:I40)&gt;0,K40=""),"Complete required fields",IF(I40="No",IF(OR(K40="No Action",K40="Closed"),"Recorded","Check status"),IF(K40="No Action","Check status",IF(J40="","Check area setup",IF(OR(K40="Reviewed",K40="Closed"),"Complete",IF(TODAY()&gt;J40,"Review overdue","Pending review")))))))</f>
        <v/>
      </c>
      <c r="O40">
        <f>IFERROR(Assumptions!D38,"")</f>
        <v/>
      </c>
      <c r="P40">
        <f>IFERROR(Assumptions!E38,"")</f>
        <v/>
      </c>
      <c r="Q40">
        <f>IFERROR(Assumptions!F38,"")</f>
        <v/>
      </c>
      <c r="R40">
        <f>IFERROR(Assumptions!G38,"")</f>
        <v/>
      </c>
      <c r="T40">
        <f>IFERROR(Assumptions!K38,"")</f>
        <v/>
      </c>
    </row>
    <row r="41" ht="34" customHeight="1">
      <c r="A41" s="15" t="n"/>
      <c r="B41" s="30" t="n"/>
      <c r="C41" s="15" t="n"/>
      <c r="D41" s="17" t="n"/>
      <c r="E41" s="17" t="n"/>
      <c r="F41" s="17" t="n"/>
      <c r="G41" s="17" t="n"/>
      <c r="H41" s="18" t="n"/>
      <c r="I41" s="17" t="n"/>
      <c r="J41" s="32">
        <f>IF(OR(B41="",G41="",I41&lt;&gt;"Yes"),"",IFERROR(B41+VLOOKUP(G41,Assumptions!$G$4:$H$9,2,FALSE),""))</f>
        <v/>
      </c>
      <c r="K41" s="17" t="n"/>
      <c r="L41" s="12">
        <f>IF(OR(B41="",I41&lt;&gt;"Yes",K41="",K41="Reviewed",K41="Closed"),"",MAX(0,TODAY()-B41))</f>
        <v/>
      </c>
      <c r="M41" s="22">
        <f>IF(A41="","",IF(OR(COUNTBLANK(B41:I41)&gt;0,K41=""),"Complete required fields",IF(I41="No",IF(OR(K41="No Action",K41="Closed"),"Recorded","Check status"),IF(K41="No Action","Check status",IF(J41="","Check area setup",IF(OR(K41="Reviewed",K41="Closed"),"Complete",IF(TODAY()&gt;J41,"Review overdue","Pending review")))))))</f>
        <v/>
      </c>
      <c r="O41">
        <f>IFERROR(Assumptions!D39,"")</f>
        <v/>
      </c>
      <c r="P41">
        <f>IFERROR(Assumptions!E39,"")</f>
        <v/>
      </c>
      <c r="Q41">
        <f>IFERROR(Assumptions!F39,"")</f>
        <v/>
      </c>
      <c r="R41">
        <f>IFERROR(Assumptions!G39,"")</f>
        <v/>
      </c>
      <c r="T41">
        <f>IFERROR(Assumptions!K39,"")</f>
        <v/>
      </c>
    </row>
    <row r="42" ht="34" customHeight="1">
      <c r="A42" s="15" t="n"/>
      <c r="B42" s="30" t="n"/>
      <c r="C42" s="15" t="n"/>
      <c r="D42" s="17" t="n"/>
      <c r="E42" s="17" t="n"/>
      <c r="F42" s="17" t="n"/>
      <c r="G42" s="17" t="n"/>
      <c r="H42" s="18" t="n"/>
      <c r="I42" s="17" t="n"/>
      <c r="J42" s="31">
        <f>IF(OR(B42="",G42="",I42&lt;&gt;"Yes"),"",IFERROR(B42+VLOOKUP(G42,Assumptions!$G$4:$H$9,2,FALSE),""))</f>
        <v/>
      </c>
      <c r="K42" s="17" t="n"/>
      <c r="L42" s="13">
        <f>IF(OR(B42="",I42&lt;&gt;"Yes",K42="",K42="Reviewed",K42="Closed"),"",MAX(0,TODAY()-B42))</f>
        <v/>
      </c>
      <c r="M42" s="20">
        <f>IF(A42="","",IF(OR(COUNTBLANK(B42:I42)&gt;0,K42=""),"Complete required fields",IF(I42="No",IF(OR(K42="No Action",K42="Closed"),"Recorded","Check status"),IF(K42="No Action","Check status",IF(J42="","Check area setup",IF(OR(K42="Reviewed",K42="Closed"),"Complete",IF(TODAY()&gt;J42,"Review overdue","Pending review")))))))</f>
        <v/>
      </c>
      <c r="O42">
        <f>IFERROR(Assumptions!D40,"")</f>
        <v/>
      </c>
      <c r="P42">
        <f>IFERROR(Assumptions!E40,"")</f>
        <v/>
      </c>
      <c r="Q42">
        <f>IFERROR(Assumptions!F40,"")</f>
        <v/>
      </c>
      <c r="R42">
        <f>IFERROR(Assumptions!G40,"")</f>
        <v/>
      </c>
      <c r="T42">
        <f>IFERROR(Assumptions!K40,"")</f>
        <v/>
      </c>
    </row>
    <row r="43" ht="34" customHeight="1">
      <c r="A43" s="15" t="n"/>
      <c r="B43" s="30" t="n"/>
      <c r="C43" s="15" t="n"/>
      <c r="D43" s="17" t="n"/>
      <c r="E43" s="17" t="n"/>
      <c r="F43" s="17" t="n"/>
      <c r="G43" s="17" t="n"/>
      <c r="H43" s="18" t="n"/>
      <c r="I43" s="17" t="n"/>
      <c r="J43" s="32">
        <f>IF(OR(B43="",G43="",I43&lt;&gt;"Yes"),"",IFERROR(B43+VLOOKUP(G43,Assumptions!$G$4:$H$9,2,FALSE),""))</f>
        <v/>
      </c>
      <c r="K43" s="17" t="n"/>
      <c r="L43" s="12">
        <f>IF(OR(B43="",I43&lt;&gt;"Yes",K43="",K43="Reviewed",K43="Closed"),"",MAX(0,TODAY()-B43))</f>
        <v/>
      </c>
      <c r="M43" s="22">
        <f>IF(A43="","",IF(OR(COUNTBLANK(B43:I43)&gt;0,K43=""),"Complete required fields",IF(I43="No",IF(OR(K43="No Action",K43="Closed"),"Recorded","Check status"),IF(K43="No Action","Check status",IF(J43="","Check area setup",IF(OR(K43="Reviewed",K43="Closed"),"Complete",IF(TODAY()&gt;J43,"Review overdue","Pending review")))))))</f>
        <v/>
      </c>
      <c r="O43">
        <f>IFERROR(Assumptions!D41,"")</f>
        <v/>
      </c>
      <c r="P43">
        <f>IFERROR(Assumptions!E41,"")</f>
        <v/>
      </c>
      <c r="Q43">
        <f>IFERROR(Assumptions!F41,"")</f>
        <v/>
      </c>
      <c r="R43">
        <f>IFERROR(Assumptions!G41,"")</f>
        <v/>
      </c>
      <c r="T43">
        <f>IFERROR(Assumptions!K41,"")</f>
        <v/>
      </c>
    </row>
    <row r="44" ht="34" customHeight="1">
      <c r="A44" s="15" t="n"/>
      <c r="B44" s="30" t="n"/>
      <c r="C44" s="15" t="n"/>
      <c r="D44" s="17" t="n"/>
      <c r="E44" s="17" t="n"/>
      <c r="F44" s="17" t="n"/>
      <c r="G44" s="17" t="n"/>
      <c r="H44" s="18" t="n"/>
      <c r="I44" s="17" t="n"/>
      <c r="J44" s="31">
        <f>IF(OR(B44="",G44="",I44&lt;&gt;"Yes"),"",IFERROR(B44+VLOOKUP(G44,Assumptions!$G$4:$H$9,2,FALSE),""))</f>
        <v/>
      </c>
      <c r="K44" s="17" t="n"/>
      <c r="L44" s="13">
        <f>IF(OR(B44="",I44&lt;&gt;"Yes",K44="",K44="Reviewed",K44="Closed"),"",MAX(0,TODAY()-B44))</f>
        <v/>
      </c>
      <c r="M44" s="20">
        <f>IF(A44="","",IF(OR(COUNTBLANK(B44:I44)&gt;0,K44=""),"Complete required fields",IF(I44="No",IF(OR(K44="No Action",K44="Closed"),"Recorded","Check status"),IF(K44="No Action","Check status",IF(J44="","Check area setup",IF(OR(K44="Reviewed",K44="Closed"),"Complete",IF(TODAY()&gt;J44,"Review overdue","Pending review")))))))</f>
        <v/>
      </c>
      <c r="O44">
        <f>IFERROR(Assumptions!D42,"")</f>
        <v/>
      </c>
      <c r="P44">
        <f>IFERROR(Assumptions!E42,"")</f>
        <v/>
      </c>
      <c r="Q44">
        <f>IFERROR(Assumptions!F42,"")</f>
        <v/>
      </c>
      <c r="R44">
        <f>IFERROR(Assumptions!G42,"")</f>
        <v/>
      </c>
      <c r="T44">
        <f>IFERROR(Assumptions!K42,"")</f>
        <v/>
      </c>
    </row>
    <row r="45" ht="34" customHeight="1">
      <c r="A45" s="15" t="n"/>
      <c r="B45" s="30" t="n"/>
      <c r="C45" s="15" t="n"/>
      <c r="D45" s="17" t="n"/>
      <c r="E45" s="17" t="n"/>
      <c r="F45" s="17" t="n"/>
      <c r="G45" s="17" t="n"/>
      <c r="H45" s="18" t="n"/>
      <c r="I45" s="17" t="n"/>
      <c r="J45" s="32">
        <f>IF(OR(B45="",G45="",I45&lt;&gt;"Yes"),"",IFERROR(B45+VLOOKUP(G45,Assumptions!$G$4:$H$9,2,FALSE),""))</f>
        <v/>
      </c>
      <c r="K45" s="17" t="n"/>
      <c r="L45" s="12">
        <f>IF(OR(B45="",I45&lt;&gt;"Yes",K45="",K45="Reviewed",K45="Closed"),"",MAX(0,TODAY()-B45))</f>
        <v/>
      </c>
      <c r="M45" s="22">
        <f>IF(A45="","",IF(OR(COUNTBLANK(B45:I45)&gt;0,K45=""),"Complete required fields",IF(I45="No",IF(OR(K45="No Action",K45="Closed"),"Recorded","Check status"),IF(K45="No Action","Check status",IF(J45="","Check area setup",IF(OR(K45="Reviewed",K45="Closed"),"Complete",IF(TODAY()&gt;J45,"Review overdue","Pending review")))))))</f>
        <v/>
      </c>
      <c r="O45">
        <f>IFERROR(Assumptions!D43,"")</f>
        <v/>
      </c>
      <c r="P45">
        <f>IFERROR(Assumptions!E43,"")</f>
        <v/>
      </c>
      <c r="Q45">
        <f>IFERROR(Assumptions!F43,"")</f>
        <v/>
      </c>
      <c r="R45">
        <f>IFERROR(Assumptions!G43,"")</f>
        <v/>
      </c>
      <c r="T45">
        <f>IFERROR(Assumptions!K43,"")</f>
        <v/>
      </c>
    </row>
    <row r="46" ht="34" customHeight="1">
      <c r="A46" s="15" t="n"/>
      <c r="B46" s="30" t="n"/>
      <c r="C46" s="15" t="n"/>
      <c r="D46" s="17" t="n"/>
      <c r="E46" s="17" t="n"/>
      <c r="F46" s="17" t="n"/>
      <c r="G46" s="17" t="n"/>
      <c r="H46" s="18" t="n"/>
      <c r="I46" s="17" t="n"/>
      <c r="J46" s="31">
        <f>IF(OR(B46="",G46="",I46&lt;&gt;"Yes"),"",IFERROR(B46+VLOOKUP(G46,Assumptions!$G$4:$H$9,2,FALSE),""))</f>
        <v/>
      </c>
      <c r="K46" s="17" t="n"/>
      <c r="L46" s="13">
        <f>IF(OR(B46="",I46&lt;&gt;"Yes",K46="",K46="Reviewed",K46="Closed"),"",MAX(0,TODAY()-B46))</f>
        <v/>
      </c>
      <c r="M46" s="20">
        <f>IF(A46="","",IF(OR(COUNTBLANK(B46:I46)&gt;0,K46=""),"Complete required fields",IF(I46="No",IF(OR(K46="No Action",K46="Closed"),"Recorded","Check status"),IF(K46="No Action","Check status",IF(J46="","Check area setup",IF(OR(K46="Reviewed",K46="Closed"),"Complete",IF(TODAY()&gt;J46,"Review overdue","Pending review")))))))</f>
        <v/>
      </c>
      <c r="O46">
        <f>IFERROR(Assumptions!D44,"")</f>
        <v/>
      </c>
      <c r="P46">
        <f>IFERROR(Assumptions!E44,"")</f>
        <v/>
      </c>
      <c r="Q46">
        <f>IFERROR(Assumptions!F44,"")</f>
        <v/>
      </c>
      <c r="R46">
        <f>IFERROR(Assumptions!G44,"")</f>
        <v/>
      </c>
      <c r="T46">
        <f>IFERROR(Assumptions!K44,"")</f>
        <v/>
      </c>
    </row>
    <row r="47" ht="34" customHeight="1">
      <c r="A47" s="15" t="n"/>
      <c r="B47" s="30" t="n"/>
      <c r="C47" s="15" t="n"/>
      <c r="D47" s="17" t="n"/>
      <c r="E47" s="17" t="n"/>
      <c r="F47" s="17" t="n"/>
      <c r="G47" s="17" t="n"/>
      <c r="H47" s="18" t="n"/>
      <c r="I47" s="17" t="n"/>
      <c r="J47" s="32">
        <f>IF(OR(B47="",G47="",I47&lt;&gt;"Yes"),"",IFERROR(B47+VLOOKUP(G47,Assumptions!$G$4:$H$9,2,FALSE),""))</f>
        <v/>
      </c>
      <c r="K47" s="17" t="n"/>
      <c r="L47" s="12">
        <f>IF(OR(B47="",I47&lt;&gt;"Yes",K47="",K47="Reviewed",K47="Closed"),"",MAX(0,TODAY()-B47))</f>
        <v/>
      </c>
      <c r="M47" s="22">
        <f>IF(A47="","",IF(OR(COUNTBLANK(B47:I47)&gt;0,K47=""),"Complete required fields",IF(I47="No",IF(OR(K47="No Action",K47="Closed"),"Recorded","Check status"),IF(K47="No Action","Check status",IF(J47="","Check area setup",IF(OR(K47="Reviewed",K47="Closed"),"Complete",IF(TODAY()&gt;J47,"Review overdue","Pending review")))))))</f>
        <v/>
      </c>
      <c r="O47">
        <f>IFERROR(Assumptions!D45,"")</f>
        <v/>
      </c>
      <c r="P47">
        <f>IFERROR(Assumptions!E45,"")</f>
        <v/>
      </c>
      <c r="Q47">
        <f>IFERROR(Assumptions!F45,"")</f>
        <v/>
      </c>
      <c r="R47">
        <f>IFERROR(Assumptions!G45,"")</f>
        <v/>
      </c>
      <c r="T47">
        <f>IFERROR(Assumptions!K45,"")</f>
        <v/>
      </c>
    </row>
    <row r="48" ht="34" customHeight="1">
      <c r="A48" s="15" t="n"/>
      <c r="B48" s="30" t="n"/>
      <c r="C48" s="15" t="n"/>
      <c r="D48" s="17" t="n"/>
      <c r="E48" s="17" t="n"/>
      <c r="F48" s="17" t="n"/>
      <c r="G48" s="17" t="n"/>
      <c r="H48" s="18" t="n"/>
      <c r="I48" s="17" t="n"/>
      <c r="J48" s="31">
        <f>IF(OR(B48="",G48="",I48&lt;&gt;"Yes"),"",IFERROR(B48+VLOOKUP(G48,Assumptions!$G$4:$H$9,2,FALSE),""))</f>
        <v/>
      </c>
      <c r="K48" s="17" t="n"/>
      <c r="L48" s="13">
        <f>IF(OR(B48="",I48&lt;&gt;"Yes",K48="",K48="Reviewed",K48="Closed"),"",MAX(0,TODAY()-B48))</f>
        <v/>
      </c>
      <c r="M48" s="20">
        <f>IF(A48="","",IF(OR(COUNTBLANK(B48:I48)&gt;0,K48=""),"Complete required fields",IF(I48="No",IF(OR(K48="No Action",K48="Closed"),"Recorded","Check status"),IF(K48="No Action","Check status",IF(J48="","Check area setup",IF(OR(K48="Reviewed",K48="Closed"),"Complete",IF(TODAY()&gt;J48,"Review overdue","Pending review")))))))</f>
        <v/>
      </c>
      <c r="O48">
        <f>IFERROR(Assumptions!D46,"")</f>
        <v/>
      </c>
      <c r="P48">
        <f>IFERROR(Assumptions!E46,"")</f>
        <v/>
      </c>
      <c r="Q48">
        <f>IFERROR(Assumptions!F46,"")</f>
        <v/>
      </c>
      <c r="R48">
        <f>IFERROR(Assumptions!G46,"")</f>
        <v/>
      </c>
      <c r="T48">
        <f>IFERROR(Assumptions!K46,"")</f>
        <v/>
      </c>
    </row>
    <row r="49" ht="34" customHeight="1">
      <c r="A49" s="15" t="n"/>
      <c r="B49" s="30" t="n"/>
      <c r="C49" s="15" t="n"/>
      <c r="D49" s="17" t="n"/>
      <c r="E49" s="17" t="n"/>
      <c r="F49" s="17" t="n"/>
      <c r="G49" s="17" t="n"/>
      <c r="H49" s="18" t="n"/>
      <c r="I49" s="17" t="n"/>
      <c r="J49" s="32">
        <f>IF(OR(B49="",G49="",I49&lt;&gt;"Yes"),"",IFERROR(B49+VLOOKUP(G49,Assumptions!$G$4:$H$9,2,FALSE),""))</f>
        <v/>
      </c>
      <c r="K49" s="17" t="n"/>
      <c r="L49" s="12">
        <f>IF(OR(B49="",I49&lt;&gt;"Yes",K49="",K49="Reviewed",K49="Closed"),"",MAX(0,TODAY()-B49))</f>
        <v/>
      </c>
      <c r="M49" s="22">
        <f>IF(A49="","",IF(OR(COUNTBLANK(B49:I49)&gt;0,K49=""),"Complete required fields",IF(I49="No",IF(OR(K49="No Action",K49="Closed"),"Recorded","Check status"),IF(K49="No Action","Check status",IF(J49="","Check area setup",IF(OR(K49="Reviewed",K49="Closed"),"Complete",IF(TODAY()&gt;J49,"Review overdue","Pending review")))))))</f>
        <v/>
      </c>
      <c r="O49">
        <f>IFERROR(Assumptions!D47,"")</f>
        <v/>
      </c>
      <c r="P49">
        <f>IFERROR(Assumptions!E47,"")</f>
        <v/>
      </c>
      <c r="Q49">
        <f>IFERROR(Assumptions!F47,"")</f>
        <v/>
      </c>
      <c r="R49">
        <f>IFERROR(Assumptions!G47,"")</f>
        <v/>
      </c>
      <c r="T49">
        <f>IFERROR(Assumptions!K47,"")</f>
        <v/>
      </c>
    </row>
    <row r="50" ht="34" customHeight="1">
      <c r="A50" s="15" t="n"/>
      <c r="B50" s="30" t="n"/>
      <c r="C50" s="15" t="n"/>
      <c r="D50" s="17" t="n"/>
      <c r="E50" s="17" t="n"/>
      <c r="F50" s="17" t="n"/>
      <c r="G50" s="17" t="n"/>
      <c r="H50" s="18" t="n"/>
      <c r="I50" s="17" t="n"/>
      <c r="J50" s="31">
        <f>IF(OR(B50="",G50="",I50&lt;&gt;"Yes"),"",IFERROR(B50+VLOOKUP(G50,Assumptions!$G$4:$H$9,2,FALSE),""))</f>
        <v/>
      </c>
      <c r="K50" s="17" t="n"/>
      <c r="L50" s="13">
        <f>IF(OR(B50="",I50&lt;&gt;"Yes",K50="",K50="Reviewed",K50="Closed"),"",MAX(0,TODAY()-B50))</f>
        <v/>
      </c>
      <c r="M50" s="20">
        <f>IF(A50="","",IF(OR(COUNTBLANK(B50:I50)&gt;0,K50=""),"Complete required fields",IF(I50="No",IF(OR(K50="No Action",K50="Closed"),"Recorded","Check status"),IF(K50="No Action","Check status",IF(J50="","Check area setup",IF(OR(K50="Reviewed",K50="Closed"),"Complete",IF(TODAY()&gt;J50,"Review overdue","Pending review")))))))</f>
        <v/>
      </c>
      <c r="O50">
        <f>IFERROR(Assumptions!D48,"")</f>
        <v/>
      </c>
      <c r="P50">
        <f>IFERROR(Assumptions!E48,"")</f>
        <v/>
      </c>
      <c r="Q50">
        <f>IFERROR(Assumptions!F48,"")</f>
        <v/>
      </c>
      <c r="R50">
        <f>IFERROR(Assumptions!G48,"")</f>
        <v/>
      </c>
      <c r="T50">
        <f>IFERROR(Assumptions!K48,"")</f>
        <v/>
      </c>
    </row>
    <row r="51" ht="34" customHeight="1">
      <c r="A51" s="15" t="n"/>
      <c r="B51" s="30" t="n"/>
      <c r="C51" s="15" t="n"/>
      <c r="D51" s="17" t="n"/>
      <c r="E51" s="17" t="n"/>
      <c r="F51" s="17" t="n"/>
      <c r="G51" s="17" t="n"/>
      <c r="H51" s="18" t="n"/>
      <c r="I51" s="17" t="n"/>
      <c r="J51" s="32">
        <f>IF(OR(B51="",G51="",I51&lt;&gt;"Yes"),"",IFERROR(B51+VLOOKUP(G51,Assumptions!$G$4:$H$9,2,FALSE),""))</f>
        <v/>
      </c>
      <c r="K51" s="17" t="n"/>
      <c r="L51" s="12">
        <f>IF(OR(B51="",I51&lt;&gt;"Yes",K51="",K51="Reviewed",K51="Closed"),"",MAX(0,TODAY()-B51))</f>
        <v/>
      </c>
      <c r="M51" s="22">
        <f>IF(A51="","",IF(OR(COUNTBLANK(B51:I51)&gt;0,K51=""),"Complete required fields",IF(I51="No",IF(OR(K51="No Action",K51="Closed"),"Recorded","Check status"),IF(K51="No Action","Check status",IF(J51="","Check area setup",IF(OR(K51="Reviewed",K51="Closed"),"Complete",IF(TODAY()&gt;J51,"Review overdue","Pending review")))))))</f>
        <v/>
      </c>
      <c r="O51">
        <f>IFERROR(Assumptions!D49,"")</f>
        <v/>
      </c>
      <c r="P51">
        <f>IFERROR(Assumptions!E49,"")</f>
        <v/>
      </c>
      <c r="Q51">
        <f>IFERROR(Assumptions!F49,"")</f>
        <v/>
      </c>
      <c r="R51">
        <f>IFERROR(Assumptions!G49,"")</f>
        <v/>
      </c>
      <c r="T51">
        <f>IFERROR(Assumptions!K49,"")</f>
        <v/>
      </c>
    </row>
    <row r="52" ht="34" customHeight="1">
      <c r="A52" s="15" t="n"/>
      <c r="B52" s="30" t="n"/>
      <c r="C52" s="15" t="n"/>
      <c r="D52" s="17" t="n"/>
      <c r="E52" s="17" t="n"/>
      <c r="F52" s="17" t="n"/>
      <c r="G52" s="17" t="n"/>
      <c r="H52" s="18" t="n"/>
      <c r="I52" s="17" t="n"/>
      <c r="J52" s="31">
        <f>IF(OR(B52="",G52="",I52&lt;&gt;"Yes"),"",IFERROR(B52+VLOOKUP(G52,Assumptions!$G$4:$H$9,2,FALSE),""))</f>
        <v/>
      </c>
      <c r="K52" s="17" t="n"/>
      <c r="L52" s="13">
        <f>IF(OR(B52="",I52&lt;&gt;"Yes",K52="",K52="Reviewed",K52="Closed"),"",MAX(0,TODAY()-B52))</f>
        <v/>
      </c>
      <c r="M52" s="20">
        <f>IF(A52="","",IF(OR(COUNTBLANK(B52:I52)&gt;0,K52=""),"Complete required fields",IF(I52="No",IF(OR(K52="No Action",K52="Closed"),"Recorded","Check status"),IF(K52="No Action","Check status",IF(J52="","Check area setup",IF(OR(K52="Reviewed",K52="Closed"),"Complete",IF(TODAY()&gt;J52,"Review overdue","Pending review")))))))</f>
        <v/>
      </c>
      <c r="O52">
        <f>IFERROR(Assumptions!D50,"")</f>
        <v/>
      </c>
      <c r="P52">
        <f>IFERROR(Assumptions!E50,"")</f>
        <v/>
      </c>
      <c r="Q52">
        <f>IFERROR(Assumptions!F50,"")</f>
        <v/>
      </c>
      <c r="R52">
        <f>IFERROR(Assumptions!G50,"")</f>
        <v/>
      </c>
      <c r="T52">
        <f>IFERROR(Assumptions!K50,"")</f>
        <v/>
      </c>
    </row>
    <row r="53" ht="34" customHeight="1">
      <c r="A53" s="15" t="n"/>
      <c r="B53" s="30" t="n"/>
      <c r="C53" s="15" t="n"/>
      <c r="D53" s="17" t="n"/>
      <c r="E53" s="17" t="n"/>
      <c r="F53" s="17" t="n"/>
      <c r="G53" s="17" t="n"/>
      <c r="H53" s="18" t="n"/>
      <c r="I53" s="17" t="n"/>
      <c r="J53" s="32">
        <f>IF(OR(B53="",G53="",I53&lt;&gt;"Yes"),"",IFERROR(B53+VLOOKUP(G53,Assumptions!$G$4:$H$9,2,FALSE),""))</f>
        <v/>
      </c>
      <c r="K53" s="17" t="n"/>
      <c r="L53" s="12">
        <f>IF(OR(B53="",I53&lt;&gt;"Yes",K53="",K53="Reviewed",K53="Closed"),"",MAX(0,TODAY()-B53))</f>
        <v/>
      </c>
      <c r="M53" s="22">
        <f>IF(A53="","",IF(OR(COUNTBLANK(B53:I53)&gt;0,K53=""),"Complete required fields",IF(I53="No",IF(OR(K53="No Action",K53="Closed"),"Recorded","Check status"),IF(K53="No Action","Check status",IF(J53="","Check area setup",IF(OR(K53="Reviewed",K53="Closed"),"Complete",IF(TODAY()&gt;J53,"Review overdue","Pending review")))))))</f>
        <v/>
      </c>
      <c r="O53">
        <f>IFERROR(Assumptions!D51,"")</f>
        <v/>
      </c>
      <c r="P53">
        <f>IFERROR(Assumptions!E51,"")</f>
        <v/>
      </c>
      <c r="Q53">
        <f>IFERROR(Assumptions!F51,"")</f>
        <v/>
      </c>
      <c r="R53">
        <f>IFERROR(Assumptions!G51,"")</f>
        <v/>
      </c>
      <c r="T53">
        <f>IFERROR(Assumptions!K51,"")</f>
        <v/>
      </c>
    </row>
    <row r="54" ht="34" customHeight="1">
      <c r="A54" s="15" t="n"/>
      <c r="B54" s="30" t="n"/>
      <c r="C54" s="15" t="n"/>
      <c r="D54" s="17" t="n"/>
      <c r="E54" s="17" t="n"/>
      <c r="F54" s="17" t="n"/>
      <c r="G54" s="17" t="n"/>
      <c r="H54" s="18" t="n"/>
      <c r="I54" s="17" t="n"/>
      <c r="J54" s="31">
        <f>IF(OR(B54="",G54="",I54&lt;&gt;"Yes"),"",IFERROR(B54+VLOOKUP(G54,Assumptions!$G$4:$H$9,2,FALSE),""))</f>
        <v/>
      </c>
      <c r="K54" s="17" t="n"/>
      <c r="L54" s="13">
        <f>IF(OR(B54="",I54&lt;&gt;"Yes",K54="",K54="Reviewed",K54="Closed"),"",MAX(0,TODAY()-B54))</f>
        <v/>
      </c>
      <c r="M54" s="20">
        <f>IF(A54="","",IF(OR(COUNTBLANK(B54:I54)&gt;0,K54=""),"Complete required fields",IF(I54="No",IF(OR(K54="No Action",K54="Closed"),"Recorded","Check status"),IF(K54="No Action","Check status",IF(J54="","Check area setup",IF(OR(K54="Reviewed",K54="Closed"),"Complete",IF(TODAY()&gt;J54,"Review overdue","Pending review")))))))</f>
        <v/>
      </c>
      <c r="O54">
        <f>IFERROR(Assumptions!D52,"")</f>
        <v/>
      </c>
      <c r="P54">
        <f>IFERROR(Assumptions!E52,"")</f>
        <v/>
      </c>
      <c r="Q54">
        <f>IFERROR(Assumptions!F52,"")</f>
        <v/>
      </c>
      <c r="R54">
        <f>IFERROR(Assumptions!G52,"")</f>
        <v/>
      </c>
      <c r="T54">
        <f>IFERROR(Assumptions!K52,"")</f>
        <v/>
      </c>
    </row>
    <row r="55" ht="34" customHeight="1">
      <c r="A55" s="15" t="n"/>
      <c r="B55" s="30" t="n"/>
      <c r="C55" s="15" t="n"/>
      <c r="D55" s="17" t="n"/>
      <c r="E55" s="17" t="n"/>
      <c r="F55" s="17" t="n"/>
      <c r="G55" s="17" t="n"/>
      <c r="H55" s="18" t="n"/>
      <c r="I55" s="17" t="n"/>
      <c r="J55" s="32">
        <f>IF(OR(B55="",G55="",I55&lt;&gt;"Yes"),"",IFERROR(B55+VLOOKUP(G55,Assumptions!$G$4:$H$9,2,FALSE),""))</f>
        <v/>
      </c>
      <c r="K55" s="17" t="n"/>
      <c r="L55" s="12">
        <f>IF(OR(B55="",I55&lt;&gt;"Yes",K55="",K55="Reviewed",K55="Closed"),"",MAX(0,TODAY()-B55))</f>
        <v/>
      </c>
      <c r="M55" s="22">
        <f>IF(A55="","",IF(OR(COUNTBLANK(B55:I55)&gt;0,K55=""),"Complete required fields",IF(I55="No",IF(OR(K55="No Action",K55="Closed"),"Recorded","Check status"),IF(K55="No Action","Check status",IF(J55="","Check area setup",IF(OR(K55="Reviewed",K55="Closed"),"Complete",IF(TODAY()&gt;J55,"Review overdue","Pending review")))))))</f>
        <v/>
      </c>
      <c r="O55">
        <f>IFERROR(Assumptions!D53,"")</f>
        <v/>
      </c>
      <c r="P55">
        <f>IFERROR(Assumptions!E53,"")</f>
        <v/>
      </c>
      <c r="Q55">
        <f>IFERROR(Assumptions!F53,"")</f>
        <v/>
      </c>
      <c r="R55">
        <f>IFERROR(Assumptions!G53,"")</f>
        <v/>
      </c>
      <c r="T55">
        <f>IFERROR(Assumptions!K53,"")</f>
        <v/>
      </c>
    </row>
    <row r="56" ht="34" customHeight="1">
      <c r="A56" s="15" t="n"/>
      <c r="B56" s="30" t="n"/>
      <c r="C56" s="15" t="n"/>
      <c r="D56" s="17" t="n"/>
      <c r="E56" s="17" t="n"/>
      <c r="F56" s="17" t="n"/>
      <c r="G56" s="17" t="n"/>
      <c r="H56" s="18" t="n"/>
      <c r="I56" s="17" t="n"/>
      <c r="J56" s="31">
        <f>IF(OR(B56="",G56="",I56&lt;&gt;"Yes"),"",IFERROR(B56+VLOOKUP(G56,Assumptions!$G$4:$H$9,2,FALSE),""))</f>
        <v/>
      </c>
      <c r="K56" s="17" t="n"/>
      <c r="L56" s="13">
        <f>IF(OR(B56="",I56&lt;&gt;"Yes",K56="",K56="Reviewed",K56="Closed"),"",MAX(0,TODAY()-B56))</f>
        <v/>
      </c>
      <c r="M56" s="20">
        <f>IF(A56="","",IF(OR(COUNTBLANK(B56:I56)&gt;0,K56=""),"Complete required fields",IF(I56="No",IF(OR(K56="No Action",K56="Closed"),"Recorded","Check status"),IF(K56="No Action","Check status",IF(J56="","Check area setup",IF(OR(K56="Reviewed",K56="Closed"),"Complete",IF(TODAY()&gt;J56,"Review overdue","Pending review")))))))</f>
        <v/>
      </c>
      <c r="O56">
        <f>IFERROR(Assumptions!D54,"")</f>
        <v/>
      </c>
      <c r="P56">
        <f>IFERROR(Assumptions!E54,"")</f>
        <v/>
      </c>
      <c r="Q56">
        <f>IFERROR(Assumptions!F54,"")</f>
        <v/>
      </c>
      <c r="R56">
        <f>IFERROR(Assumptions!G54,"")</f>
        <v/>
      </c>
      <c r="T56">
        <f>IFERROR(Assumptions!K54,"")</f>
        <v/>
      </c>
    </row>
    <row r="57" ht="34" customHeight="1">
      <c r="A57" s="15" t="n"/>
      <c r="B57" s="30" t="n"/>
      <c r="C57" s="15" t="n"/>
      <c r="D57" s="17" t="n"/>
      <c r="E57" s="17" t="n"/>
      <c r="F57" s="17" t="n"/>
      <c r="G57" s="17" t="n"/>
      <c r="H57" s="18" t="n"/>
      <c r="I57" s="17" t="n"/>
      <c r="J57" s="32">
        <f>IF(OR(B57="",G57="",I57&lt;&gt;"Yes"),"",IFERROR(B57+VLOOKUP(G57,Assumptions!$G$4:$H$9,2,FALSE),""))</f>
        <v/>
      </c>
      <c r="K57" s="17" t="n"/>
      <c r="L57" s="12">
        <f>IF(OR(B57="",I57&lt;&gt;"Yes",K57="",K57="Reviewed",K57="Closed"),"",MAX(0,TODAY()-B57))</f>
        <v/>
      </c>
      <c r="M57" s="22">
        <f>IF(A57="","",IF(OR(COUNTBLANK(B57:I57)&gt;0,K57=""),"Complete required fields",IF(I57="No",IF(OR(K57="No Action",K57="Closed"),"Recorded","Check status"),IF(K57="No Action","Check status",IF(J57="","Check area setup",IF(OR(K57="Reviewed",K57="Closed"),"Complete",IF(TODAY()&gt;J57,"Review overdue","Pending review")))))))</f>
        <v/>
      </c>
      <c r="O57">
        <f>IFERROR(Assumptions!D55,"")</f>
        <v/>
      </c>
      <c r="P57">
        <f>IFERROR(Assumptions!E55,"")</f>
        <v/>
      </c>
      <c r="Q57">
        <f>IFERROR(Assumptions!F55,"")</f>
        <v/>
      </c>
      <c r="R57">
        <f>IFERROR(Assumptions!G55,"")</f>
        <v/>
      </c>
      <c r="T57">
        <f>IFERROR(Assumptions!K55,"")</f>
        <v/>
      </c>
    </row>
    <row r="58" ht="34" customHeight="1">
      <c r="A58" s="15" t="n"/>
      <c r="B58" s="30" t="n"/>
      <c r="C58" s="15" t="n"/>
      <c r="D58" s="17" t="n"/>
      <c r="E58" s="17" t="n"/>
      <c r="F58" s="17" t="n"/>
      <c r="G58" s="17" t="n"/>
      <c r="H58" s="18" t="n"/>
      <c r="I58" s="17" t="n"/>
      <c r="J58" s="31">
        <f>IF(OR(B58="",G58="",I58&lt;&gt;"Yes"),"",IFERROR(B58+VLOOKUP(G58,Assumptions!$G$4:$H$9,2,FALSE),""))</f>
        <v/>
      </c>
      <c r="K58" s="17" t="n"/>
      <c r="L58" s="13">
        <f>IF(OR(B58="",I58&lt;&gt;"Yes",K58="",K58="Reviewed",K58="Closed"),"",MAX(0,TODAY()-B58))</f>
        <v/>
      </c>
      <c r="M58" s="20">
        <f>IF(A58="","",IF(OR(COUNTBLANK(B58:I58)&gt;0,K58=""),"Complete required fields",IF(I58="No",IF(OR(K58="No Action",K58="Closed"),"Recorded","Check status"),IF(K58="No Action","Check status",IF(J58="","Check area setup",IF(OR(K58="Reviewed",K58="Closed"),"Complete",IF(TODAY()&gt;J58,"Review overdue","Pending review")))))))</f>
        <v/>
      </c>
      <c r="O58">
        <f>IFERROR(Assumptions!D56,"")</f>
        <v/>
      </c>
      <c r="P58">
        <f>IFERROR(Assumptions!E56,"")</f>
        <v/>
      </c>
      <c r="Q58">
        <f>IFERROR(Assumptions!F56,"")</f>
        <v/>
      </c>
      <c r="R58">
        <f>IFERROR(Assumptions!G56,"")</f>
        <v/>
      </c>
      <c r="T58">
        <f>IFERROR(Assumptions!K56,"")</f>
        <v/>
      </c>
    </row>
    <row r="59" ht="34" customHeight="1">
      <c r="A59" s="15" t="n"/>
      <c r="B59" s="30" t="n"/>
      <c r="C59" s="15" t="n"/>
      <c r="D59" s="17" t="n"/>
      <c r="E59" s="17" t="n"/>
      <c r="F59" s="17" t="n"/>
      <c r="G59" s="17" t="n"/>
      <c r="H59" s="18" t="n"/>
      <c r="I59" s="17" t="n"/>
      <c r="J59" s="32">
        <f>IF(OR(B59="",G59="",I59&lt;&gt;"Yes"),"",IFERROR(B59+VLOOKUP(G59,Assumptions!$G$4:$H$9,2,FALSE),""))</f>
        <v/>
      </c>
      <c r="K59" s="17" t="n"/>
      <c r="L59" s="12">
        <f>IF(OR(B59="",I59&lt;&gt;"Yes",K59="",K59="Reviewed",K59="Closed"),"",MAX(0,TODAY()-B59))</f>
        <v/>
      </c>
      <c r="M59" s="22">
        <f>IF(A59="","",IF(OR(COUNTBLANK(B59:I59)&gt;0,K59=""),"Complete required fields",IF(I59="No",IF(OR(K59="No Action",K59="Closed"),"Recorded","Check status"),IF(K59="No Action","Check status",IF(J59="","Check area setup",IF(OR(K59="Reviewed",K59="Closed"),"Complete",IF(TODAY()&gt;J59,"Review overdue","Pending review")))))))</f>
        <v/>
      </c>
      <c r="O59">
        <f>IFERROR(Assumptions!D57,"")</f>
        <v/>
      </c>
      <c r="P59">
        <f>IFERROR(Assumptions!E57,"")</f>
        <v/>
      </c>
      <c r="Q59">
        <f>IFERROR(Assumptions!F57,"")</f>
        <v/>
      </c>
      <c r="R59">
        <f>IFERROR(Assumptions!G57,"")</f>
        <v/>
      </c>
      <c r="T59">
        <f>IFERROR(Assumptions!K57,"")</f>
        <v/>
      </c>
    </row>
    <row r="60" ht="34" customHeight="1">
      <c r="A60" s="15" t="n"/>
      <c r="B60" s="30" t="n"/>
      <c r="C60" s="15" t="n"/>
      <c r="D60" s="17" t="n"/>
      <c r="E60" s="17" t="n"/>
      <c r="F60" s="17" t="n"/>
      <c r="G60" s="17" t="n"/>
      <c r="H60" s="18" t="n"/>
      <c r="I60" s="17" t="n"/>
      <c r="J60" s="31">
        <f>IF(OR(B60="",G60="",I60&lt;&gt;"Yes"),"",IFERROR(B60+VLOOKUP(G60,Assumptions!$G$4:$H$9,2,FALSE),""))</f>
        <v/>
      </c>
      <c r="K60" s="17" t="n"/>
      <c r="L60" s="13">
        <f>IF(OR(B60="",I60&lt;&gt;"Yes",K60="",K60="Reviewed",K60="Closed"),"",MAX(0,TODAY()-B60))</f>
        <v/>
      </c>
      <c r="M60" s="20">
        <f>IF(A60="","",IF(OR(COUNTBLANK(B60:I60)&gt;0,K60=""),"Complete required fields",IF(I60="No",IF(OR(K60="No Action",K60="Closed"),"Recorded","Check status"),IF(K60="No Action","Check status",IF(J60="","Check area setup",IF(OR(K60="Reviewed",K60="Closed"),"Complete",IF(TODAY()&gt;J60,"Review overdue","Pending review")))))))</f>
        <v/>
      </c>
      <c r="O60">
        <f>IFERROR(Assumptions!D58,"")</f>
        <v/>
      </c>
      <c r="P60">
        <f>IFERROR(Assumptions!E58,"")</f>
        <v/>
      </c>
      <c r="Q60">
        <f>IFERROR(Assumptions!F58,"")</f>
        <v/>
      </c>
      <c r="R60">
        <f>IFERROR(Assumptions!G58,"")</f>
        <v/>
      </c>
      <c r="T60">
        <f>IFERROR(Assumptions!K58,"")</f>
        <v/>
      </c>
    </row>
    <row r="61" ht="34" customHeight="1">
      <c r="A61" s="15" t="n"/>
      <c r="B61" s="30" t="n"/>
      <c r="C61" s="15" t="n"/>
      <c r="D61" s="17" t="n"/>
      <c r="E61" s="17" t="n"/>
      <c r="F61" s="17" t="n"/>
      <c r="G61" s="17" t="n"/>
      <c r="H61" s="18" t="n"/>
      <c r="I61" s="17" t="n"/>
      <c r="J61" s="32">
        <f>IF(OR(B61="",G61="",I61&lt;&gt;"Yes"),"",IFERROR(B61+VLOOKUP(G61,Assumptions!$G$4:$H$9,2,FALSE),""))</f>
        <v/>
      </c>
      <c r="K61" s="17" t="n"/>
      <c r="L61" s="12">
        <f>IF(OR(B61="",I61&lt;&gt;"Yes",K61="",K61="Reviewed",K61="Closed"),"",MAX(0,TODAY()-B61))</f>
        <v/>
      </c>
      <c r="M61" s="22">
        <f>IF(A61="","",IF(OR(COUNTBLANK(B61:I61)&gt;0,K61=""),"Complete required fields",IF(I61="No",IF(OR(K61="No Action",K61="Closed"),"Recorded","Check status"),IF(K61="No Action","Check status",IF(J61="","Check area setup",IF(OR(K61="Reviewed",K61="Closed"),"Complete",IF(TODAY()&gt;J61,"Review overdue","Pending review")))))))</f>
        <v/>
      </c>
      <c r="O61">
        <f>IFERROR(Assumptions!D59,"")</f>
        <v/>
      </c>
      <c r="P61">
        <f>IFERROR(Assumptions!E59,"")</f>
        <v/>
      </c>
      <c r="Q61">
        <f>IFERROR(Assumptions!F59,"")</f>
        <v/>
      </c>
      <c r="R61">
        <f>IFERROR(Assumptions!G59,"")</f>
        <v/>
      </c>
      <c r="T61">
        <f>IFERROR(Assumptions!K59,"")</f>
        <v/>
      </c>
    </row>
    <row r="62" ht="34" customHeight="1">
      <c r="A62" s="15" t="n"/>
      <c r="B62" s="30" t="n"/>
      <c r="C62" s="15" t="n"/>
      <c r="D62" s="17" t="n"/>
      <c r="E62" s="17" t="n"/>
      <c r="F62" s="17" t="n"/>
      <c r="G62" s="17" t="n"/>
      <c r="H62" s="18" t="n"/>
      <c r="I62" s="17" t="n"/>
      <c r="J62" s="31">
        <f>IF(OR(B62="",G62="",I62&lt;&gt;"Yes"),"",IFERROR(B62+VLOOKUP(G62,Assumptions!$G$4:$H$9,2,FALSE),""))</f>
        <v/>
      </c>
      <c r="K62" s="17" t="n"/>
      <c r="L62" s="13">
        <f>IF(OR(B62="",I62&lt;&gt;"Yes",K62="",K62="Reviewed",K62="Closed"),"",MAX(0,TODAY()-B62))</f>
        <v/>
      </c>
      <c r="M62" s="20">
        <f>IF(A62="","",IF(OR(COUNTBLANK(B62:I62)&gt;0,K62=""),"Complete required fields",IF(I62="No",IF(OR(K62="No Action",K62="Closed"),"Recorded","Check status"),IF(K62="No Action","Check status",IF(J62="","Check area setup",IF(OR(K62="Reviewed",K62="Closed"),"Complete",IF(TODAY()&gt;J62,"Review overdue","Pending review")))))))</f>
        <v/>
      </c>
      <c r="O62">
        <f>IFERROR(Assumptions!D60,"")</f>
        <v/>
      </c>
      <c r="P62">
        <f>IFERROR(Assumptions!E60,"")</f>
        <v/>
      </c>
      <c r="Q62">
        <f>IFERROR(Assumptions!F60,"")</f>
        <v/>
      </c>
      <c r="R62">
        <f>IFERROR(Assumptions!G60,"")</f>
        <v/>
      </c>
      <c r="T62">
        <f>IFERROR(Assumptions!K60,"")</f>
        <v/>
      </c>
    </row>
    <row r="63" ht="34" customHeight="1">
      <c r="A63" s="15" t="n"/>
      <c r="B63" s="30" t="n"/>
      <c r="C63" s="15" t="n"/>
      <c r="D63" s="17" t="n"/>
      <c r="E63" s="17" t="n"/>
      <c r="F63" s="17" t="n"/>
      <c r="G63" s="17" t="n"/>
      <c r="H63" s="18" t="n"/>
      <c r="I63" s="17" t="n"/>
      <c r="J63" s="32">
        <f>IF(OR(B63="",G63="",I63&lt;&gt;"Yes"),"",IFERROR(B63+VLOOKUP(G63,Assumptions!$G$4:$H$9,2,FALSE),""))</f>
        <v/>
      </c>
      <c r="K63" s="17" t="n"/>
      <c r="L63" s="12">
        <f>IF(OR(B63="",I63&lt;&gt;"Yes",K63="",K63="Reviewed",K63="Closed"),"",MAX(0,TODAY()-B63))</f>
        <v/>
      </c>
      <c r="M63" s="22">
        <f>IF(A63="","",IF(OR(COUNTBLANK(B63:I63)&gt;0,K63=""),"Complete required fields",IF(I63="No",IF(OR(K63="No Action",K63="Closed"),"Recorded","Check status"),IF(K63="No Action","Check status",IF(J63="","Check area setup",IF(OR(K63="Reviewed",K63="Closed"),"Complete",IF(TODAY()&gt;J63,"Review overdue","Pending review")))))))</f>
        <v/>
      </c>
      <c r="O63">
        <f>IFERROR(Assumptions!D61,"")</f>
        <v/>
      </c>
      <c r="P63">
        <f>IFERROR(Assumptions!E61,"")</f>
        <v/>
      </c>
      <c r="Q63">
        <f>IFERROR(Assumptions!F61,"")</f>
        <v/>
      </c>
      <c r="R63">
        <f>IFERROR(Assumptions!G61,"")</f>
        <v/>
      </c>
      <c r="T63">
        <f>IFERROR(Assumptions!K61,"")</f>
        <v/>
      </c>
    </row>
    <row r="64" ht="34" customHeight="1">
      <c r="A64" s="15" t="n"/>
      <c r="B64" s="30" t="n"/>
      <c r="C64" s="15" t="n"/>
      <c r="D64" s="17" t="n"/>
      <c r="E64" s="17" t="n"/>
      <c r="F64" s="17" t="n"/>
      <c r="G64" s="17" t="n"/>
      <c r="H64" s="18" t="n"/>
      <c r="I64" s="17" t="n"/>
      <c r="J64" s="31">
        <f>IF(OR(B64="",G64="",I64&lt;&gt;"Yes"),"",IFERROR(B64+VLOOKUP(G64,Assumptions!$G$4:$H$9,2,FALSE),""))</f>
        <v/>
      </c>
      <c r="K64" s="17" t="n"/>
      <c r="L64" s="13">
        <f>IF(OR(B64="",I64&lt;&gt;"Yes",K64="",K64="Reviewed",K64="Closed"),"",MAX(0,TODAY()-B64))</f>
        <v/>
      </c>
      <c r="M64" s="20">
        <f>IF(A64="","",IF(OR(COUNTBLANK(B64:I64)&gt;0,K64=""),"Complete required fields",IF(I64="No",IF(OR(K64="No Action",K64="Closed"),"Recorded","Check status"),IF(K64="No Action","Check status",IF(J64="","Check area setup",IF(OR(K64="Reviewed",K64="Closed"),"Complete",IF(TODAY()&gt;J64,"Review overdue","Pending review")))))))</f>
        <v/>
      </c>
      <c r="O64">
        <f>IFERROR(Assumptions!D62,"")</f>
        <v/>
      </c>
      <c r="P64">
        <f>IFERROR(Assumptions!E62,"")</f>
        <v/>
      </c>
      <c r="Q64">
        <f>IFERROR(Assumptions!F62,"")</f>
        <v/>
      </c>
      <c r="R64">
        <f>IFERROR(Assumptions!G62,"")</f>
        <v/>
      </c>
      <c r="T64">
        <f>IFERROR(Assumptions!K62,"")</f>
        <v/>
      </c>
    </row>
    <row r="65" ht="34" customHeight="1">
      <c r="A65" s="15" t="n"/>
      <c r="B65" s="30" t="n"/>
      <c r="C65" s="15" t="n"/>
      <c r="D65" s="17" t="n"/>
      <c r="E65" s="17" t="n"/>
      <c r="F65" s="17" t="n"/>
      <c r="G65" s="17" t="n"/>
      <c r="H65" s="18" t="n"/>
      <c r="I65" s="17" t="n"/>
      <c r="J65" s="32">
        <f>IF(OR(B65="",G65="",I65&lt;&gt;"Yes"),"",IFERROR(B65+VLOOKUP(G65,Assumptions!$G$4:$H$9,2,FALSE),""))</f>
        <v/>
      </c>
      <c r="K65" s="17" t="n"/>
      <c r="L65" s="12">
        <f>IF(OR(B65="",I65&lt;&gt;"Yes",K65="",K65="Reviewed",K65="Closed"),"",MAX(0,TODAY()-B65))</f>
        <v/>
      </c>
      <c r="M65" s="22">
        <f>IF(A65="","",IF(OR(COUNTBLANK(B65:I65)&gt;0,K65=""),"Complete required fields",IF(I65="No",IF(OR(K65="No Action",K65="Closed"),"Recorded","Check status"),IF(K65="No Action","Check status",IF(J65="","Check area setup",IF(OR(K65="Reviewed",K65="Closed"),"Complete",IF(TODAY()&gt;J65,"Review overdue","Pending review")))))))</f>
        <v/>
      </c>
      <c r="O65">
        <f>IFERROR(Assumptions!D63,"")</f>
        <v/>
      </c>
      <c r="P65">
        <f>IFERROR(Assumptions!E63,"")</f>
        <v/>
      </c>
      <c r="Q65">
        <f>IFERROR(Assumptions!F63,"")</f>
        <v/>
      </c>
      <c r="R65">
        <f>IFERROR(Assumptions!G63,"")</f>
        <v/>
      </c>
      <c r="T65">
        <f>IFERROR(Assumptions!K63,"")</f>
        <v/>
      </c>
    </row>
    <row r="66" ht="34" customHeight="1">
      <c r="A66" s="15" t="n"/>
      <c r="B66" s="30" t="n"/>
      <c r="C66" s="15" t="n"/>
      <c r="D66" s="17" t="n"/>
      <c r="E66" s="17" t="n"/>
      <c r="F66" s="17" t="n"/>
      <c r="G66" s="17" t="n"/>
      <c r="H66" s="18" t="n"/>
      <c r="I66" s="17" t="n"/>
      <c r="J66" s="31">
        <f>IF(OR(B66="",G66="",I66&lt;&gt;"Yes"),"",IFERROR(B66+VLOOKUP(G66,Assumptions!$G$4:$H$9,2,FALSE),""))</f>
        <v/>
      </c>
      <c r="K66" s="17" t="n"/>
      <c r="L66" s="13">
        <f>IF(OR(B66="",I66&lt;&gt;"Yes",K66="",K66="Reviewed",K66="Closed"),"",MAX(0,TODAY()-B66))</f>
        <v/>
      </c>
      <c r="M66" s="20">
        <f>IF(A66="","",IF(OR(COUNTBLANK(B66:I66)&gt;0,K66=""),"Complete required fields",IF(I66="No",IF(OR(K66="No Action",K66="Closed"),"Recorded","Check status"),IF(K66="No Action","Check status",IF(J66="","Check area setup",IF(OR(K66="Reviewed",K66="Closed"),"Complete",IF(TODAY()&gt;J66,"Review overdue","Pending review")))))))</f>
        <v/>
      </c>
      <c r="O66">
        <f>IFERROR(Assumptions!D64,"")</f>
        <v/>
      </c>
      <c r="P66">
        <f>IFERROR(Assumptions!E64,"")</f>
        <v/>
      </c>
      <c r="Q66">
        <f>IFERROR(Assumptions!F64,"")</f>
        <v/>
      </c>
      <c r="R66">
        <f>IFERROR(Assumptions!G64,"")</f>
        <v/>
      </c>
      <c r="T66">
        <f>IFERROR(Assumptions!K64,"")</f>
        <v/>
      </c>
    </row>
    <row r="67" ht="34" customHeight="1">
      <c r="A67" s="15" t="n"/>
      <c r="B67" s="30" t="n"/>
      <c r="C67" s="15" t="n"/>
      <c r="D67" s="17" t="n"/>
      <c r="E67" s="17" t="n"/>
      <c r="F67" s="17" t="n"/>
      <c r="G67" s="17" t="n"/>
      <c r="H67" s="18" t="n"/>
      <c r="I67" s="17" t="n"/>
      <c r="J67" s="32">
        <f>IF(OR(B67="",G67="",I67&lt;&gt;"Yes"),"",IFERROR(B67+VLOOKUP(G67,Assumptions!$G$4:$H$9,2,FALSE),""))</f>
        <v/>
      </c>
      <c r="K67" s="17" t="n"/>
      <c r="L67" s="12">
        <f>IF(OR(B67="",I67&lt;&gt;"Yes",K67="",K67="Reviewed",K67="Closed"),"",MAX(0,TODAY()-B67))</f>
        <v/>
      </c>
      <c r="M67" s="22">
        <f>IF(A67="","",IF(OR(COUNTBLANK(B67:I67)&gt;0,K67=""),"Complete required fields",IF(I67="No",IF(OR(K67="No Action",K67="Closed"),"Recorded","Check status"),IF(K67="No Action","Check status",IF(J67="","Check area setup",IF(OR(K67="Reviewed",K67="Closed"),"Complete",IF(TODAY()&gt;J67,"Review overdue","Pending review")))))))</f>
        <v/>
      </c>
      <c r="O67">
        <f>IFERROR(Assumptions!D65,"")</f>
        <v/>
      </c>
      <c r="P67">
        <f>IFERROR(Assumptions!E65,"")</f>
        <v/>
      </c>
      <c r="Q67">
        <f>IFERROR(Assumptions!F65,"")</f>
        <v/>
      </c>
      <c r="R67">
        <f>IFERROR(Assumptions!G65,"")</f>
        <v/>
      </c>
      <c r="T67">
        <f>IFERROR(Assumptions!K65,"")</f>
        <v/>
      </c>
    </row>
    <row r="68" ht="34" customHeight="1">
      <c r="A68" s="15" t="n"/>
      <c r="B68" s="30" t="n"/>
      <c r="C68" s="15" t="n"/>
      <c r="D68" s="17" t="n"/>
      <c r="E68" s="17" t="n"/>
      <c r="F68" s="17" t="n"/>
      <c r="G68" s="17" t="n"/>
      <c r="H68" s="18" t="n"/>
      <c r="I68" s="17" t="n"/>
      <c r="J68" s="31">
        <f>IF(OR(B68="",G68="",I68&lt;&gt;"Yes"),"",IFERROR(B68+VLOOKUP(G68,Assumptions!$G$4:$H$9,2,FALSE),""))</f>
        <v/>
      </c>
      <c r="K68" s="17" t="n"/>
      <c r="L68" s="13">
        <f>IF(OR(B68="",I68&lt;&gt;"Yes",K68="",K68="Reviewed",K68="Closed"),"",MAX(0,TODAY()-B68))</f>
        <v/>
      </c>
      <c r="M68" s="20">
        <f>IF(A68="","",IF(OR(COUNTBLANK(B68:I68)&gt;0,K68=""),"Complete required fields",IF(I68="No",IF(OR(K68="No Action",K68="Closed"),"Recorded","Check status"),IF(K68="No Action","Check status",IF(J68="","Check area setup",IF(OR(K68="Reviewed",K68="Closed"),"Complete",IF(TODAY()&gt;J68,"Review overdue","Pending review")))))))</f>
        <v/>
      </c>
      <c r="O68">
        <f>IFERROR(Assumptions!D66,"")</f>
        <v/>
      </c>
      <c r="P68">
        <f>IFERROR(Assumptions!E66,"")</f>
        <v/>
      </c>
      <c r="Q68">
        <f>IFERROR(Assumptions!F66,"")</f>
        <v/>
      </c>
      <c r="R68">
        <f>IFERROR(Assumptions!G66,"")</f>
        <v/>
      </c>
      <c r="T68">
        <f>IFERROR(Assumptions!K66,"")</f>
        <v/>
      </c>
    </row>
    <row r="69" ht="34" customHeight="1">
      <c r="A69" s="15" t="n"/>
      <c r="B69" s="30" t="n"/>
      <c r="C69" s="15" t="n"/>
      <c r="D69" s="17" t="n"/>
      <c r="E69" s="17" t="n"/>
      <c r="F69" s="17" t="n"/>
      <c r="G69" s="17" t="n"/>
      <c r="H69" s="18" t="n"/>
      <c r="I69" s="17" t="n"/>
      <c r="J69" s="32">
        <f>IF(OR(B69="",G69="",I69&lt;&gt;"Yes"),"",IFERROR(B69+VLOOKUP(G69,Assumptions!$G$4:$H$9,2,FALSE),""))</f>
        <v/>
      </c>
      <c r="K69" s="17" t="n"/>
      <c r="L69" s="12">
        <f>IF(OR(B69="",I69&lt;&gt;"Yes",K69="",K69="Reviewed",K69="Closed"),"",MAX(0,TODAY()-B69))</f>
        <v/>
      </c>
      <c r="M69" s="22">
        <f>IF(A69="","",IF(OR(COUNTBLANK(B69:I69)&gt;0,K69=""),"Complete required fields",IF(I69="No",IF(OR(K69="No Action",K69="Closed"),"Recorded","Check status"),IF(K69="No Action","Check status",IF(J69="","Check area setup",IF(OR(K69="Reviewed",K69="Closed"),"Complete",IF(TODAY()&gt;J69,"Review overdue","Pending review")))))))</f>
        <v/>
      </c>
      <c r="O69">
        <f>IFERROR(Assumptions!D67,"")</f>
        <v/>
      </c>
      <c r="P69">
        <f>IFERROR(Assumptions!E67,"")</f>
        <v/>
      </c>
      <c r="Q69">
        <f>IFERROR(Assumptions!F67,"")</f>
        <v/>
      </c>
      <c r="R69">
        <f>IFERROR(Assumptions!G67,"")</f>
        <v/>
      </c>
      <c r="T69">
        <f>IFERROR(Assumptions!K67,"")</f>
        <v/>
      </c>
    </row>
    <row r="70" ht="34" customHeight="1">
      <c r="A70" s="15" t="n"/>
      <c r="B70" s="30" t="n"/>
      <c r="C70" s="15" t="n"/>
      <c r="D70" s="17" t="n"/>
      <c r="E70" s="17" t="n"/>
      <c r="F70" s="17" t="n"/>
      <c r="G70" s="17" t="n"/>
      <c r="H70" s="18" t="n"/>
      <c r="I70" s="17" t="n"/>
      <c r="J70" s="31">
        <f>IF(OR(B70="",G70="",I70&lt;&gt;"Yes"),"",IFERROR(B70+VLOOKUP(G70,Assumptions!$G$4:$H$9,2,FALSE),""))</f>
        <v/>
      </c>
      <c r="K70" s="17" t="n"/>
      <c r="L70" s="13">
        <f>IF(OR(B70="",I70&lt;&gt;"Yes",K70="",K70="Reviewed",K70="Closed"),"",MAX(0,TODAY()-B70))</f>
        <v/>
      </c>
      <c r="M70" s="20">
        <f>IF(A70="","",IF(OR(COUNTBLANK(B70:I70)&gt;0,K70=""),"Complete required fields",IF(I70="No",IF(OR(K70="No Action",K70="Closed"),"Recorded","Check status"),IF(K70="No Action","Check status",IF(J70="","Check area setup",IF(OR(K70="Reviewed",K70="Closed"),"Complete",IF(TODAY()&gt;J70,"Review overdue","Pending review")))))))</f>
        <v/>
      </c>
      <c r="O70">
        <f>IFERROR(Assumptions!D68,"")</f>
        <v/>
      </c>
      <c r="P70">
        <f>IFERROR(Assumptions!E68,"")</f>
        <v/>
      </c>
      <c r="Q70">
        <f>IFERROR(Assumptions!F68,"")</f>
        <v/>
      </c>
      <c r="R70">
        <f>IFERROR(Assumptions!G68,"")</f>
        <v/>
      </c>
      <c r="T70">
        <f>IFERROR(Assumptions!K68,"")</f>
        <v/>
      </c>
    </row>
    <row r="71" ht="34" customHeight="1">
      <c r="A71" s="15" t="n"/>
      <c r="B71" s="30" t="n"/>
      <c r="C71" s="15" t="n"/>
      <c r="D71" s="17" t="n"/>
      <c r="E71" s="17" t="n"/>
      <c r="F71" s="17" t="n"/>
      <c r="G71" s="17" t="n"/>
      <c r="H71" s="18" t="n"/>
      <c r="I71" s="17" t="n"/>
      <c r="J71" s="32">
        <f>IF(OR(B71="",G71="",I71&lt;&gt;"Yes"),"",IFERROR(B71+VLOOKUP(G71,Assumptions!$G$4:$H$9,2,FALSE),""))</f>
        <v/>
      </c>
      <c r="K71" s="17" t="n"/>
      <c r="L71" s="12">
        <f>IF(OR(B71="",I71&lt;&gt;"Yes",K71="",K71="Reviewed",K71="Closed"),"",MAX(0,TODAY()-B71))</f>
        <v/>
      </c>
      <c r="M71" s="22">
        <f>IF(A71="","",IF(OR(COUNTBLANK(B71:I71)&gt;0,K71=""),"Complete required fields",IF(I71="No",IF(OR(K71="No Action",K71="Closed"),"Recorded","Check status"),IF(K71="No Action","Check status",IF(J71="","Check area setup",IF(OR(K71="Reviewed",K71="Closed"),"Complete",IF(TODAY()&gt;J71,"Review overdue","Pending review")))))))</f>
        <v/>
      </c>
      <c r="O71">
        <f>IFERROR(Assumptions!D69,"")</f>
        <v/>
      </c>
      <c r="P71">
        <f>IFERROR(Assumptions!E69,"")</f>
        <v/>
      </c>
      <c r="Q71">
        <f>IFERROR(Assumptions!F69,"")</f>
        <v/>
      </c>
      <c r="R71">
        <f>IFERROR(Assumptions!G69,"")</f>
        <v/>
      </c>
      <c r="T71">
        <f>IFERROR(Assumptions!K69,"")</f>
        <v/>
      </c>
    </row>
    <row r="72" ht="34" customHeight="1">
      <c r="A72" s="15" t="n"/>
      <c r="B72" s="30" t="n"/>
      <c r="C72" s="15" t="n"/>
      <c r="D72" s="17" t="n"/>
      <c r="E72" s="17" t="n"/>
      <c r="F72" s="17" t="n"/>
      <c r="G72" s="17" t="n"/>
      <c r="H72" s="18" t="n"/>
      <c r="I72" s="17" t="n"/>
      <c r="J72" s="31">
        <f>IF(OR(B72="",G72="",I72&lt;&gt;"Yes"),"",IFERROR(B72+VLOOKUP(G72,Assumptions!$G$4:$H$9,2,FALSE),""))</f>
        <v/>
      </c>
      <c r="K72" s="17" t="n"/>
      <c r="L72" s="13">
        <f>IF(OR(B72="",I72&lt;&gt;"Yes",K72="",K72="Reviewed",K72="Closed"),"",MAX(0,TODAY()-B72))</f>
        <v/>
      </c>
      <c r="M72" s="20">
        <f>IF(A72="","",IF(OR(COUNTBLANK(B72:I72)&gt;0,K72=""),"Complete required fields",IF(I72="No",IF(OR(K72="No Action",K72="Closed"),"Recorded","Check status"),IF(K72="No Action","Check status",IF(J72="","Check area setup",IF(OR(K72="Reviewed",K72="Closed"),"Complete",IF(TODAY()&gt;J72,"Review overdue","Pending review")))))))</f>
        <v/>
      </c>
      <c r="O72">
        <f>IFERROR(Assumptions!D70,"")</f>
        <v/>
      </c>
      <c r="P72">
        <f>IFERROR(Assumptions!E70,"")</f>
        <v/>
      </c>
      <c r="Q72">
        <f>IFERROR(Assumptions!F70,"")</f>
        <v/>
      </c>
      <c r="R72">
        <f>IFERROR(Assumptions!G70,"")</f>
        <v/>
      </c>
      <c r="T72">
        <f>IFERROR(Assumptions!K70,"")</f>
        <v/>
      </c>
    </row>
    <row r="73" ht="34" customHeight="1">
      <c r="A73" s="15" t="n"/>
      <c r="B73" s="30" t="n"/>
      <c r="C73" s="15" t="n"/>
      <c r="D73" s="17" t="n"/>
      <c r="E73" s="17" t="n"/>
      <c r="F73" s="17" t="n"/>
      <c r="G73" s="17" t="n"/>
      <c r="H73" s="18" t="n"/>
      <c r="I73" s="17" t="n"/>
      <c r="J73" s="32">
        <f>IF(OR(B73="",G73="",I73&lt;&gt;"Yes"),"",IFERROR(B73+VLOOKUP(G73,Assumptions!$G$4:$H$9,2,FALSE),""))</f>
        <v/>
      </c>
      <c r="K73" s="17" t="n"/>
      <c r="L73" s="12">
        <f>IF(OR(B73="",I73&lt;&gt;"Yes",K73="",K73="Reviewed",K73="Closed"),"",MAX(0,TODAY()-B73))</f>
        <v/>
      </c>
      <c r="M73" s="22">
        <f>IF(A73="","",IF(OR(COUNTBLANK(B73:I73)&gt;0,K73=""),"Complete required fields",IF(I73="No",IF(OR(K73="No Action",K73="Closed"),"Recorded","Check status"),IF(K73="No Action","Check status",IF(J73="","Check area setup",IF(OR(K73="Reviewed",K73="Closed"),"Complete",IF(TODAY()&gt;J73,"Review overdue","Pending review")))))))</f>
        <v/>
      </c>
      <c r="O73">
        <f>IFERROR(Assumptions!D71,"")</f>
        <v/>
      </c>
      <c r="P73">
        <f>IFERROR(Assumptions!E71,"")</f>
        <v/>
      </c>
      <c r="Q73">
        <f>IFERROR(Assumptions!F71,"")</f>
        <v/>
      </c>
      <c r="R73">
        <f>IFERROR(Assumptions!G71,"")</f>
        <v/>
      </c>
      <c r="T73">
        <f>IFERROR(Assumptions!K71,"")</f>
        <v/>
      </c>
    </row>
    <row r="74" ht="34" customHeight="1">
      <c r="A74" s="15" t="n"/>
      <c r="B74" s="30" t="n"/>
      <c r="C74" s="15" t="n"/>
      <c r="D74" s="17" t="n"/>
      <c r="E74" s="17" t="n"/>
      <c r="F74" s="17" t="n"/>
      <c r="G74" s="17" t="n"/>
      <c r="H74" s="18" t="n"/>
      <c r="I74" s="17" t="n"/>
      <c r="J74" s="31">
        <f>IF(OR(B74="",G74="",I74&lt;&gt;"Yes"),"",IFERROR(B74+VLOOKUP(G74,Assumptions!$G$4:$H$9,2,FALSE),""))</f>
        <v/>
      </c>
      <c r="K74" s="17" t="n"/>
      <c r="L74" s="13">
        <f>IF(OR(B74="",I74&lt;&gt;"Yes",K74="",K74="Reviewed",K74="Closed"),"",MAX(0,TODAY()-B74))</f>
        <v/>
      </c>
      <c r="M74" s="20">
        <f>IF(A74="","",IF(OR(COUNTBLANK(B74:I74)&gt;0,K74=""),"Complete required fields",IF(I74="No",IF(OR(K74="No Action",K74="Closed"),"Recorded","Check status"),IF(K74="No Action","Check status",IF(J74="","Check area setup",IF(OR(K74="Reviewed",K74="Closed"),"Complete",IF(TODAY()&gt;J74,"Review overdue","Pending review")))))))</f>
        <v/>
      </c>
      <c r="O74">
        <f>IFERROR(Assumptions!D72,"")</f>
        <v/>
      </c>
      <c r="P74">
        <f>IFERROR(Assumptions!E72,"")</f>
        <v/>
      </c>
      <c r="Q74">
        <f>IFERROR(Assumptions!F72,"")</f>
        <v/>
      </c>
      <c r="R74">
        <f>IFERROR(Assumptions!G72,"")</f>
        <v/>
      </c>
      <c r="T74">
        <f>IFERROR(Assumptions!K72,"")</f>
        <v/>
      </c>
    </row>
    <row r="75" ht="34" customHeight="1">
      <c r="A75" s="15" t="n"/>
      <c r="B75" s="30" t="n"/>
      <c r="C75" s="15" t="n"/>
      <c r="D75" s="17" t="n"/>
      <c r="E75" s="17" t="n"/>
      <c r="F75" s="17" t="n"/>
      <c r="G75" s="17" t="n"/>
      <c r="H75" s="18" t="n"/>
      <c r="I75" s="17" t="n"/>
      <c r="J75" s="32">
        <f>IF(OR(B75="",G75="",I75&lt;&gt;"Yes"),"",IFERROR(B75+VLOOKUP(G75,Assumptions!$G$4:$H$9,2,FALSE),""))</f>
        <v/>
      </c>
      <c r="K75" s="17" t="n"/>
      <c r="L75" s="12">
        <f>IF(OR(B75="",I75&lt;&gt;"Yes",K75="",K75="Reviewed",K75="Closed"),"",MAX(0,TODAY()-B75))</f>
        <v/>
      </c>
      <c r="M75" s="22">
        <f>IF(A75="","",IF(OR(COUNTBLANK(B75:I75)&gt;0,K75=""),"Complete required fields",IF(I75="No",IF(OR(K75="No Action",K75="Closed"),"Recorded","Check status"),IF(K75="No Action","Check status",IF(J75="","Check area setup",IF(OR(K75="Reviewed",K75="Closed"),"Complete",IF(TODAY()&gt;J75,"Review overdue","Pending review")))))))</f>
        <v/>
      </c>
      <c r="O75">
        <f>IFERROR(Assumptions!D73,"")</f>
        <v/>
      </c>
      <c r="P75">
        <f>IFERROR(Assumptions!E73,"")</f>
        <v/>
      </c>
      <c r="Q75">
        <f>IFERROR(Assumptions!F73,"")</f>
        <v/>
      </c>
      <c r="R75">
        <f>IFERROR(Assumptions!G73,"")</f>
        <v/>
      </c>
      <c r="T75">
        <f>IFERROR(Assumptions!K73,"")</f>
        <v/>
      </c>
    </row>
    <row r="76" ht="34" customHeight="1">
      <c r="A76" s="15" t="n"/>
      <c r="B76" s="30" t="n"/>
      <c r="C76" s="15" t="n"/>
      <c r="D76" s="17" t="n"/>
      <c r="E76" s="17" t="n"/>
      <c r="F76" s="17" t="n"/>
      <c r="G76" s="17" t="n"/>
      <c r="H76" s="18" t="n"/>
      <c r="I76" s="17" t="n"/>
      <c r="J76" s="31">
        <f>IF(OR(B76="",G76="",I76&lt;&gt;"Yes"),"",IFERROR(B76+VLOOKUP(G76,Assumptions!$G$4:$H$9,2,FALSE),""))</f>
        <v/>
      </c>
      <c r="K76" s="17" t="n"/>
      <c r="L76" s="13">
        <f>IF(OR(B76="",I76&lt;&gt;"Yes",K76="",K76="Reviewed",K76="Closed"),"",MAX(0,TODAY()-B76))</f>
        <v/>
      </c>
      <c r="M76" s="20">
        <f>IF(A76="","",IF(OR(COUNTBLANK(B76:I76)&gt;0,K76=""),"Complete required fields",IF(I76="No",IF(OR(K76="No Action",K76="Closed"),"Recorded","Check status"),IF(K76="No Action","Check status",IF(J76="","Check area setup",IF(OR(K76="Reviewed",K76="Closed"),"Complete",IF(TODAY()&gt;J76,"Review overdue","Pending review")))))))</f>
        <v/>
      </c>
      <c r="O76">
        <f>IFERROR(Assumptions!D74,"")</f>
        <v/>
      </c>
      <c r="P76">
        <f>IFERROR(Assumptions!E74,"")</f>
        <v/>
      </c>
      <c r="Q76">
        <f>IFERROR(Assumptions!F74,"")</f>
        <v/>
      </c>
      <c r="R76">
        <f>IFERROR(Assumptions!G74,"")</f>
        <v/>
      </c>
      <c r="T76">
        <f>IFERROR(Assumptions!K74,"")</f>
        <v/>
      </c>
    </row>
    <row r="77" ht="34" customHeight="1">
      <c r="A77" s="15" t="n"/>
      <c r="B77" s="30" t="n"/>
      <c r="C77" s="15" t="n"/>
      <c r="D77" s="17" t="n"/>
      <c r="E77" s="17" t="n"/>
      <c r="F77" s="17" t="n"/>
      <c r="G77" s="17" t="n"/>
      <c r="H77" s="18" t="n"/>
      <c r="I77" s="17" t="n"/>
      <c r="J77" s="32">
        <f>IF(OR(B77="",G77="",I77&lt;&gt;"Yes"),"",IFERROR(B77+VLOOKUP(G77,Assumptions!$G$4:$H$9,2,FALSE),""))</f>
        <v/>
      </c>
      <c r="K77" s="17" t="n"/>
      <c r="L77" s="12">
        <f>IF(OR(B77="",I77&lt;&gt;"Yes",K77="",K77="Reviewed",K77="Closed"),"",MAX(0,TODAY()-B77))</f>
        <v/>
      </c>
      <c r="M77" s="22">
        <f>IF(A77="","",IF(OR(COUNTBLANK(B77:I77)&gt;0,K77=""),"Complete required fields",IF(I77="No",IF(OR(K77="No Action",K77="Closed"),"Recorded","Check status"),IF(K77="No Action","Check status",IF(J77="","Check area setup",IF(OR(K77="Reviewed",K77="Closed"),"Complete",IF(TODAY()&gt;J77,"Review overdue","Pending review")))))))</f>
        <v/>
      </c>
      <c r="O77">
        <f>IFERROR(Assumptions!D75,"")</f>
        <v/>
      </c>
      <c r="P77">
        <f>IFERROR(Assumptions!E75,"")</f>
        <v/>
      </c>
      <c r="Q77">
        <f>IFERROR(Assumptions!F75,"")</f>
        <v/>
      </c>
      <c r="R77">
        <f>IFERROR(Assumptions!G75,"")</f>
        <v/>
      </c>
      <c r="T77">
        <f>IFERROR(Assumptions!K75,"")</f>
        <v/>
      </c>
    </row>
    <row r="78" ht="34" customHeight="1">
      <c r="A78" s="15" t="n"/>
      <c r="B78" s="30" t="n"/>
      <c r="C78" s="15" t="n"/>
      <c r="D78" s="17" t="n"/>
      <c r="E78" s="17" t="n"/>
      <c r="F78" s="17" t="n"/>
      <c r="G78" s="17" t="n"/>
      <c r="H78" s="18" t="n"/>
      <c r="I78" s="17" t="n"/>
      <c r="J78" s="31">
        <f>IF(OR(B78="",G78="",I78&lt;&gt;"Yes"),"",IFERROR(B78+VLOOKUP(G78,Assumptions!$G$4:$H$9,2,FALSE),""))</f>
        <v/>
      </c>
      <c r="K78" s="17" t="n"/>
      <c r="L78" s="13">
        <f>IF(OR(B78="",I78&lt;&gt;"Yes",K78="",K78="Reviewed",K78="Closed"),"",MAX(0,TODAY()-B78))</f>
        <v/>
      </c>
      <c r="M78" s="20">
        <f>IF(A78="","",IF(OR(COUNTBLANK(B78:I78)&gt;0,K78=""),"Complete required fields",IF(I78="No",IF(OR(K78="No Action",K78="Closed"),"Recorded","Check status"),IF(K78="No Action","Check status",IF(J78="","Check area setup",IF(OR(K78="Reviewed",K78="Closed"),"Complete",IF(TODAY()&gt;J78,"Review overdue","Pending review")))))))</f>
        <v/>
      </c>
      <c r="O78">
        <f>IFERROR(Assumptions!D76,"")</f>
        <v/>
      </c>
      <c r="P78">
        <f>IFERROR(Assumptions!E76,"")</f>
        <v/>
      </c>
      <c r="Q78">
        <f>IFERROR(Assumptions!F76,"")</f>
        <v/>
      </c>
      <c r="R78">
        <f>IFERROR(Assumptions!G76,"")</f>
        <v/>
      </c>
      <c r="T78">
        <f>IFERROR(Assumptions!K76,"")</f>
        <v/>
      </c>
    </row>
    <row r="79" ht="34" customHeight="1">
      <c r="A79" s="15" t="n"/>
      <c r="B79" s="30" t="n"/>
      <c r="C79" s="15" t="n"/>
      <c r="D79" s="17" t="n"/>
      <c r="E79" s="17" t="n"/>
      <c r="F79" s="17" t="n"/>
      <c r="G79" s="17" t="n"/>
      <c r="H79" s="18" t="n"/>
      <c r="I79" s="17" t="n"/>
      <c r="J79" s="32">
        <f>IF(OR(B79="",G79="",I79&lt;&gt;"Yes"),"",IFERROR(B79+VLOOKUP(G79,Assumptions!$G$4:$H$9,2,FALSE),""))</f>
        <v/>
      </c>
      <c r="K79" s="17" t="n"/>
      <c r="L79" s="12">
        <f>IF(OR(B79="",I79&lt;&gt;"Yes",K79="",K79="Reviewed",K79="Closed"),"",MAX(0,TODAY()-B79))</f>
        <v/>
      </c>
      <c r="M79" s="22">
        <f>IF(A79="","",IF(OR(COUNTBLANK(B79:I79)&gt;0,K79=""),"Complete required fields",IF(I79="No",IF(OR(K79="No Action",K79="Closed"),"Recorded","Check status"),IF(K79="No Action","Check status",IF(J79="","Check area setup",IF(OR(K79="Reviewed",K79="Closed"),"Complete",IF(TODAY()&gt;J79,"Review overdue","Pending review")))))))</f>
        <v/>
      </c>
      <c r="O79">
        <f>IFERROR(Assumptions!D77,"")</f>
        <v/>
      </c>
      <c r="P79">
        <f>IFERROR(Assumptions!E77,"")</f>
        <v/>
      </c>
      <c r="Q79">
        <f>IFERROR(Assumptions!F77,"")</f>
        <v/>
      </c>
      <c r="R79">
        <f>IFERROR(Assumptions!G77,"")</f>
        <v/>
      </c>
      <c r="T79">
        <f>IFERROR(Assumptions!K77,"")</f>
        <v/>
      </c>
    </row>
    <row r="80" ht="34" customHeight="1">
      <c r="A80" s="15" t="n"/>
      <c r="B80" s="30" t="n"/>
      <c r="C80" s="15" t="n"/>
      <c r="D80" s="17" t="n"/>
      <c r="E80" s="17" t="n"/>
      <c r="F80" s="17" t="n"/>
      <c r="G80" s="17" t="n"/>
      <c r="H80" s="18" t="n"/>
      <c r="I80" s="17" t="n"/>
      <c r="J80" s="31">
        <f>IF(OR(B80="",G80="",I80&lt;&gt;"Yes"),"",IFERROR(B80+VLOOKUP(G80,Assumptions!$G$4:$H$9,2,FALSE),""))</f>
        <v/>
      </c>
      <c r="K80" s="17" t="n"/>
      <c r="L80" s="13">
        <f>IF(OR(B80="",I80&lt;&gt;"Yes",K80="",K80="Reviewed",K80="Closed"),"",MAX(0,TODAY()-B80))</f>
        <v/>
      </c>
      <c r="M80" s="20">
        <f>IF(A80="","",IF(OR(COUNTBLANK(B80:I80)&gt;0,K80=""),"Complete required fields",IF(I80="No",IF(OR(K80="No Action",K80="Closed"),"Recorded","Check status"),IF(K80="No Action","Check status",IF(J80="","Check area setup",IF(OR(K80="Reviewed",K80="Closed"),"Complete",IF(TODAY()&gt;J80,"Review overdue","Pending review")))))))</f>
        <v/>
      </c>
      <c r="O80">
        <f>IFERROR(Assumptions!D78,"")</f>
        <v/>
      </c>
      <c r="P80">
        <f>IFERROR(Assumptions!E78,"")</f>
        <v/>
      </c>
      <c r="Q80">
        <f>IFERROR(Assumptions!F78,"")</f>
        <v/>
      </c>
      <c r="R80">
        <f>IFERROR(Assumptions!G78,"")</f>
        <v/>
      </c>
      <c r="T80">
        <f>IFERROR(Assumptions!K78,"")</f>
        <v/>
      </c>
    </row>
    <row r="81" ht="34" customHeight="1">
      <c r="A81" s="15" t="n"/>
      <c r="B81" s="30" t="n"/>
      <c r="C81" s="15" t="n"/>
      <c r="D81" s="17" t="n"/>
      <c r="E81" s="17" t="n"/>
      <c r="F81" s="17" t="n"/>
      <c r="G81" s="17" t="n"/>
      <c r="H81" s="18" t="n"/>
      <c r="I81" s="17" t="n"/>
      <c r="J81" s="32">
        <f>IF(OR(B81="",G81="",I81&lt;&gt;"Yes"),"",IFERROR(B81+VLOOKUP(G81,Assumptions!$G$4:$H$9,2,FALSE),""))</f>
        <v/>
      </c>
      <c r="K81" s="17" t="n"/>
      <c r="L81" s="12">
        <f>IF(OR(B81="",I81&lt;&gt;"Yes",K81="",K81="Reviewed",K81="Closed"),"",MAX(0,TODAY()-B81))</f>
        <v/>
      </c>
      <c r="M81" s="22">
        <f>IF(A81="","",IF(OR(COUNTBLANK(B81:I81)&gt;0,K81=""),"Complete required fields",IF(I81="No",IF(OR(K81="No Action",K81="Closed"),"Recorded","Check status"),IF(K81="No Action","Check status",IF(J81="","Check area setup",IF(OR(K81="Reviewed",K81="Closed"),"Complete",IF(TODAY()&gt;J81,"Review overdue","Pending review")))))))</f>
        <v/>
      </c>
      <c r="O81">
        <f>IFERROR(Assumptions!D79,"")</f>
        <v/>
      </c>
      <c r="P81">
        <f>IFERROR(Assumptions!E79,"")</f>
        <v/>
      </c>
      <c r="Q81">
        <f>IFERROR(Assumptions!F79,"")</f>
        <v/>
      </c>
      <c r="R81">
        <f>IFERROR(Assumptions!G79,"")</f>
        <v/>
      </c>
      <c r="T81">
        <f>IFERROR(Assumptions!K79,"")</f>
        <v/>
      </c>
    </row>
    <row r="82" ht="34" customHeight="1">
      <c r="A82" s="15" t="n"/>
      <c r="B82" s="30" t="n"/>
      <c r="C82" s="15" t="n"/>
      <c r="D82" s="17" t="n"/>
      <c r="E82" s="17" t="n"/>
      <c r="F82" s="17" t="n"/>
      <c r="G82" s="17" t="n"/>
      <c r="H82" s="18" t="n"/>
      <c r="I82" s="17" t="n"/>
      <c r="J82" s="31">
        <f>IF(OR(B82="",G82="",I82&lt;&gt;"Yes"),"",IFERROR(B82+VLOOKUP(G82,Assumptions!$G$4:$H$9,2,FALSE),""))</f>
        <v/>
      </c>
      <c r="K82" s="17" t="n"/>
      <c r="L82" s="13">
        <f>IF(OR(B82="",I82&lt;&gt;"Yes",K82="",K82="Reviewed",K82="Closed"),"",MAX(0,TODAY()-B82))</f>
        <v/>
      </c>
      <c r="M82" s="20">
        <f>IF(A82="","",IF(OR(COUNTBLANK(B82:I82)&gt;0,K82=""),"Complete required fields",IF(I82="No",IF(OR(K82="No Action",K82="Closed"),"Recorded","Check status"),IF(K82="No Action","Check status",IF(J82="","Check area setup",IF(OR(K82="Reviewed",K82="Closed"),"Complete",IF(TODAY()&gt;J82,"Review overdue","Pending review")))))))</f>
        <v/>
      </c>
      <c r="O82">
        <f>IFERROR(Assumptions!D80,"")</f>
        <v/>
      </c>
      <c r="P82">
        <f>IFERROR(Assumptions!E80,"")</f>
        <v/>
      </c>
      <c r="Q82">
        <f>IFERROR(Assumptions!F80,"")</f>
        <v/>
      </c>
      <c r="R82">
        <f>IFERROR(Assumptions!G80,"")</f>
        <v/>
      </c>
      <c r="T82">
        <f>IFERROR(Assumptions!K80,"")</f>
        <v/>
      </c>
    </row>
    <row r="83" ht="34" customHeight="1">
      <c r="A83" s="15" t="n"/>
      <c r="B83" s="30" t="n"/>
      <c r="C83" s="15" t="n"/>
      <c r="D83" s="17" t="n"/>
      <c r="E83" s="17" t="n"/>
      <c r="F83" s="17" t="n"/>
      <c r="G83" s="17" t="n"/>
      <c r="H83" s="18" t="n"/>
      <c r="I83" s="17" t="n"/>
      <c r="J83" s="32">
        <f>IF(OR(B83="",G83="",I83&lt;&gt;"Yes"),"",IFERROR(B83+VLOOKUP(G83,Assumptions!$G$4:$H$9,2,FALSE),""))</f>
        <v/>
      </c>
      <c r="K83" s="17" t="n"/>
      <c r="L83" s="12">
        <f>IF(OR(B83="",I83&lt;&gt;"Yes",K83="",K83="Reviewed",K83="Closed"),"",MAX(0,TODAY()-B83))</f>
        <v/>
      </c>
      <c r="M83" s="22">
        <f>IF(A83="","",IF(OR(COUNTBLANK(B83:I83)&gt;0,K83=""),"Complete required fields",IF(I83="No",IF(OR(K83="No Action",K83="Closed"),"Recorded","Check status"),IF(K83="No Action","Check status",IF(J83="","Check area setup",IF(OR(K83="Reviewed",K83="Closed"),"Complete",IF(TODAY()&gt;J83,"Review overdue","Pending review")))))))</f>
        <v/>
      </c>
      <c r="O83">
        <f>IFERROR(Assumptions!D81,"")</f>
        <v/>
      </c>
      <c r="P83">
        <f>IFERROR(Assumptions!E81,"")</f>
        <v/>
      </c>
      <c r="Q83">
        <f>IFERROR(Assumptions!F81,"")</f>
        <v/>
      </c>
      <c r="R83">
        <f>IFERROR(Assumptions!G81,"")</f>
        <v/>
      </c>
      <c r="T83">
        <f>IFERROR(Assumptions!K81,"")</f>
        <v/>
      </c>
    </row>
    <row r="84" ht="34" customHeight="1">
      <c r="A84" s="15" t="n"/>
      <c r="B84" s="30" t="n"/>
      <c r="C84" s="15" t="n"/>
      <c r="D84" s="17" t="n"/>
      <c r="E84" s="17" t="n"/>
      <c r="F84" s="17" t="n"/>
      <c r="G84" s="17" t="n"/>
      <c r="H84" s="18" t="n"/>
      <c r="I84" s="17" t="n"/>
      <c r="J84" s="31">
        <f>IF(OR(B84="",G84="",I84&lt;&gt;"Yes"),"",IFERROR(B84+VLOOKUP(G84,Assumptions!$G$4:$H$9,2,FALSE),""))</f>
        <v/>
      </c>
      <c r="K84" s="17" t="n"/>
      <c r="L84" s="13">
        <f>IF(OR(B84="",I84&lt;&gt;"Yes",K84="",K84="Reviewed",K84="Closed"),"",MAX(0,TODAY()-B84))</f>
        <v/>
      </c>
      <c r="M84" s="20">
        <f>IF(A84="","",IF(OR(COUNTBLANK(B84:I84)&gt;0,K84=""),"Complete required fields",IF(I84="No",IF(OR(K84="No Action",K84="Closed"),"Recorded","Check status"),IF(K84="No Action","Check status",IF(J84="","Check area setup",IF(OR(K84="Reviewed",K84="Closed"),"Complete",IF(TODAY()&gt;J84,"Review overdue","Pending review")))))))</f>
        <v/>
      </c>
      <c r="O84">
        <f>IFERROR(Assumptions!D82,"")</f>
        <v/>
      </c>
      <c r="P84">
        <f>IFERROR(Assumptions!E82,"")</f>
        <v/>
      </c>
      <c r="Q84">
        <f>IFERROR(Assumptions!F82,"")</f>
        <v/>
      </c>
      <c r="R84">
        <f>IFERROR(Assumptions!G82,"")</f>
        <v/>
      </c>
      <c r="T84">
        <f>IFERROR(Assumptions!K82,"")</f>
        <v/>
      </c>
    </row>
    <row r="85" ht="34" customHeight="1">
      <c r="A85" s="15" t="n"/>
      <c r="B85" s="30" t="n"/>
      <c r="C85" s="15" t="n"/>
      <c r="D85" s="17" t="n"/>
      <c r="E85" s="17" t="n"/>
      <c r="F85" s="17" t="n"/>
      <c r="G85" s="17" t="n"/>
      <c r="H85" s="18" t="n"/>
      <c r="I85" s="17" t="n"/>
      <c r="J85" s="32">
        <f>IF(OR(B85="",G85="",I85&lt;&gt;"Yes"),"",IFERROR(B85+VLOOKUP(G85,Assumptions!$G$4:$H$9,2,FALSE),""))</f>
        <v/>
      </c>
      <c r="K85" s="17" t="n"/>
      <c r="L85" s="12">
        <f>IF(OR(B85="",I85&lt;&gt;"Yes",K85="",K85="Reviewed",K85="Closed"),"",MAX(0,TODAY()-B85))</f>
        <v/>
      </c>
      <c r="M85" s="22">
        <f>IF(A85="","",IF(OR(COUNTBLANK(B85:I85)&gt;0,K85=""),"Complete required fields",IF(I85="No",IF(OR(K85="No Action",K85="Closed"),"Recorded","Check status"),IF(K85="No Action","Check status",IF(J85="","Check area setup",IF(OR(K85="Reviewed",K85="Closed"),"Complete",IF(TODAY()&gt;J85,"Review overdue","Pending review")))))))</f>
        <v/>
      </c>
      <c r="O85">
        <f>IFERROR(Assumptions!D83,"")</f>
        <v/>
      </c>
      <c r="P85">
        <f>IFERROR(Assumptions!E83,"")</f>
        <v/>
      </c>
      <c r="Q85">
        <f>IFERROR(Assumptions!F83,"")</f>
        <v/>
      </c>
      <c r="R85">
        <f>IFERROR(Assumptions!G83,"")</f>
        <v/>
      </c>
      <c r="T85">
        <f>IFERROR(Assumptions!K83,"")</f>
        <v/>
      </c>
    </row>
    <row r="86" ht="34" customHeight="1">
      <c r="A86" s="15" t="n"/>
      <c r="B86" s="30" t="n"/>
      <c r="C86" s="15" t="n"/>
      <c r="D86" s="17" t="n"/>
      <c r="E86" s="17" t="n"/>
      <c r="F86" s="17" t="n"/>
      <c r="G86" s="17" t="n"/>
      <c r="H86" s="18" t="n"/>
      <c r="I86" s="17" t="n"/>
      <c r="J86" s="31">
        <f>IF(OR(B86="",G86="",I86&lt;&gt;"Yes"),"",IFERROR(B86+VLOOKUP(G86,Assumptions!$G$4:$H$9,2,FALSE),""))</f>
        <v/>
      </c>
      <c r="K86" s="17" t="n"/>
      <c r="L86" s="13">
        <f>IF(OR(B86="",I86&lt;&gt;"Yes",K86="",K86="Reviewed",K86="Closed"),"",MAX(0,TODAY()-B86))</f>
        <v/>
      </c>
      <c r="M86" s="20">
        <f>IF(A86="","",IF(OR(COUNTBLANK(B86:I86)&gt;0,K86=""),"Complete required fields",IF(I86="No",IF(OR(K86="No Action",K86="Closed"),"Recorded","Check status"),IF(K86="No Action","Check status",IF(J86="","Check area setup",IF(OR(K86="Reviewed",K86="Closed"),"Complete",IF(TODAY()&gt;J86,"Review overdue","Pending review")))))))</f>
        <v/>
      </c>
      <c r="O86">
        <f>IFERROR(Assumptions!D84,"")</f>
        <v/>
      </c>
      <c r="P86">
        <f>IFERROR(Assumptions!E84,"")</f>
        <v/>
      </c>
      <c r="Q86">
        <f>IFERROR(Assumptions!F84,"")</f>
        <v/>
      </c>
      <c r="R86">
        <f>IFERROR(Assumptions!G84,"")</f>
        <v/>
      </c>
      <c r="T86">
        <f>IFERROR(Assumptions!K84,"")</f>
        <v/>
      </c>
    </row>
    <row r="87" ht="34" customHeight="1">
      <c r="A87" s="15" t="n"/>
      <c r="B87" s="30" t="n"/>
      <c r="C87" s="15" t="n"/>
      <c r="D87" s="17" t="n"/>
      <c r="E87" s="17" t="n"/>
      <c r="F87" s="17" t="n"/>
      <c r="G87" s="17" t="n"/>
      <c r="H87" s="18" t="n"/>
      <c r="I87" s="17" t="n"/>
      <c r="J87" s="32">
        <f>IF(OR(B87="",G87="",I87&lt;&gt;"Yes"),"",IFERROR(B87+VLOOKUP(G87,Assumptions!$G$4:$H$9,2,FALSE),""))</f>
        <v/>
      </c>
      <c r="K87" s="17" t="n"/>
      <c r="L87" s="12">
        <f>IF(OR(B87="",I87&lt;&gt;"Yes",K87="",K87="Reviewed",K87="Closed"),"",MAX(0,TODAY()-B87))</f>
        <v/>
      </c>
      <c r="M87" s="22">
        <f>IF(A87="","",IF(OR(COUNTBLANK(B87:I87)&gt;0,K87=""),"Complete required fields",IF(I87="No",IF(OR(K87="No Action",K87="Closed"),"Recorded","Check status"),IF(K87="No Action","Check status",IF(J87="","Check area setup",IF(OR(K87="Reviewed",K87="Closed"),"Complete",IF(TODAY()&gt;J87,"Review overdue","Pending review")))))))</f>
        <v/>
      </c>
      <c r="O87">
        <f>IFERROR(Assumptions!D85,"")</f>
        <v/>
      </c>
      <c r="P87">
        <f>IFERROR(Assumptions!E85,"")</f>
        <v/>
      </c>
      <c r="Q87">
        <f>IFERROR(Assumptions!F85,"")</f>
        <v/>
      </c>
      <c r="R87">
        <f>IFERROR(Assumptions!G85,"")</f>
        <v/>
      </c>
      <c r="T87">
        <f>IFERROR(Assumptions!K85,"")</f>
        <v/>
      </c>
    </row>
    <row r="88" ht="34" customHeight="1">
      <c r="A88" s="15" t="n"/>
      <c r="B88" s="30" t="n"/>
      <c r="C88" s="15" t="n"/>
      <c r="D88" s="17" t="n"/>
      <c r="E88" s="17" t="n"/>
      <c r="F88" s="17" t="n"/>
      <c r="G88" s="17" t="n"/>
      <c r="H88" s="18" t="n"/>
      <c r="I88" s="17" t="n"/>
      <c r="J88" s="31">
        <f>IF(OR(B88="",G88="",I88&lt;&gt;"Yes"),"",IFERROR(B88+VLOOKUP(G88,Assumptions!$G$4:$H$9,2,FALSE),""))</f>
        <v/>
      </c>
      <c r="K88" s="17" t="n"/>
      <c r="L88" s="13">
        <f>IF(OR(B88="",I88&lt;&gt;"Yes",K88="",K88="Reviewed",K88="Closed"),"",MAX(0,TODAY()-B88))</f>
        <v/>
      </c>
      <c r="M88" s="20">
        <f>IF(A88="","",IF(OR(COUNTBLANK(B88:I88)&gt;0,K88=""),"Complete required fields",IF(I88="No",IF(OR(K88="No Action",K88="Closed"),"Recorded","Check status"),IF(K88="No Action","Check status",IF(J88="","Check area setup",IF(OR(K88="Reviewed",K88="Closed"),"Complete",IF(TODAY()&gt;J88,"Review overdue","Pending review")))))))</f>
        <v/>
      </c>
      <c r="O88">
        <f>IFERROR(Assumptions!D86,"")</f>
        <v/>
      </c>
      <c r="P88">
        <f>IFERROR(Assumptions!E86,"")</f>
        <v/>
      </c>
      <c r="Q88">
        <f>IFERROR(Assumptions!F86,"")</f>
        <v/>
      </c>
      <c r="R88">
        <f>IFERROR(Assumptions!G86,"")</f>
        <v/>
      </c>
      <c r="T88">
        <f>IFERROR(Assumptions!K86,"")</f>
        <v/>
      </c>
    </row>
    <row r="89" ht="34" customHeight="1">
      <c r="A89" s="15" t="n"/>
      <c r="B89" s="30" t="n"/>
      <c r="C89" s="15" t="n"/>
      <c r="D89" s="17" t="n"/>
      <c r="E89" s="17" t="n"/>
      <c r="F89" s="17" t="n"/>
      <c r="G89" s="17" t="n"/>
      <c r="H89" s="18" t="n"/>
      <c r="I89" s="17" t="n"/>
      <c r="J89" s="32">
        <f>IF(OR(B89="",G89="",I89&lt;&gt;"Yes"),"",IFERROR(B89+VLOOKUP(G89,Assumptions!$G$4:$H$9,2,FALSE),""))</f>
        <v/>
      </c>
      <c r="K89" s="17" t="n"/>
      <c r="L89" s="12">
        <f>IF(OR(B89="",I89&lt;&gt;"Yes",K89="",K89="Reviewed",K89="Closed"),"",MAX(0,TODAY()-B89))</f>
        <v/>
      </c>
      <c r="M89" s="22">
        <f>IF(A89="","",IF(OR(COUNTBLANK(B89:I89)&gt;0,K89=""),"Complete required fields",IF(I89="No",IF(OR(K89="No Action",K89="Closed"),"Recorded","Check status"),IF(K89="No Action","Check status",IF(J89="","Check area setup",IF(OR(K89="Reviewed",K89="Closed"),"Complete",IF(TODAY()&gt;J89,"Review overdue","Pending review")))))))</f>
        <v/>
      </c>
      <c r="O89">
        <f>IFERROR(Assumptions!D87,"")</f>
        <v/>
      </c>
      <c r="P89">
        <f>IFERROR(Assumptions!E87,"")</f>
        <v/>
      </c>
      <c r="Q89">
        <f>IFERROR(Assumptions!F87,"")</f>
        <v/>
      </c>
      <c r="R89">
        <f>IFERROR(Assumptions!G87,"")</f>
        <v/>
      </c>
      <c r="T89">
        <f>IFERROR(Assumptions!K87,"")</f>
        <v/>
      </c>
    </row>
    <row r="90" ht="34" customHeight="1">
      <c r="A90" s="15" t="n"/>
      <c r="B90" s="30" t="n"/>
      <c r="C90" s="15" t="n"/>
      <c r="D90" s="17" t="n"/>
      <c r="E90" s="17" t="n"/>
      <c r="F90" s="17" t="n"/>
      <c r="G90" s="17" t="n"/>
      <c r="H90" s="18" t="n"/>
      <c r="I90" s="17" t="n"/>
      <c r="J90" s="31">
        <f>IF(OR(B90="",G90="",I90&lt;&gt;"Yes"),"",IFERROR(B90+VLOOKUP(G90,Assumptions!$G$4:$H$9,2,FALSE),""))</f>
        <v/>
      </c>
      <c r="K90" s="17" t="n"/>
      <c r="L90" s="13">
        <f>IF(OR(B90="",I90&lt;&gt;"Yes",K90="",K90="Reviewed",K90="Closed"),"",MAX(0,TODAY()-B90))</f>
        <v/>
      </c>
      <c r="M90" s="20">
        <f>IF(A90="","",IF(OR(COUNTBLANK(B90:I90)&gt;0,K90=""),"Complete required fields",IF(I90="No",IF(OR(K90="No Action",K90="Closed"),"Recorded","Check status"),IF(K90="No Action","Check status",IF(J90="","Check area setup",IF(OR(K90="Reviewed",K90="Closed"),"Complete",IF(TODAY()&gt;J90,"Review overdue","Pending review")))))))</f>
        <v/>
      </c>
      <c r="O90">
        <f>IFERROR(Assumptions!D88,"")</f>
        <v/>
      </c>
      <c r="P90">
        <f>IFERROR(Assumptions!E88,"")</f>
        <v/>
      </c>
      <c r="Q90">
        <f>IFERROR(Assumptions!F88,"")</f>
        <v/>
      </c>
      <c r="R90">
        <f>IFERROR(Assumptions!G88,"")</f>
        <v/>
      </c>
      <c r="T90">
        <f>IFERROR(Assumptions!K88,"")</f>
        <v/>
      </c>
    </row>
    <row r="91" ht="34" customHeight="1">
      <c r="A91" s="15" t="n"/>
      <c r="B91" s="30" t="n"/>
      <c r="C91" s="15" t="n"/>
      <c r="D91" s="17" t="n"/>
      <c r="E91" s="17" t="n"/>
      <c r="F91" s="17" t="n"/>
      <c r="G91" s="17" t="n"/>
      <c r="H91" s="18" t="n"/>
      <c r="I91" s="17" t="n"/>
      <c r="J91" s="32">
        <f>IF(OR(B91="",G91="",I91&lt;&gt;"Yes"),"",IFERROR(B91+VLOOKUP(G91,Assumptions!$G$4:$H$9,2,FALSE),""))</f>
        <v/>
      </c>
      <c r="K91" s="17" t="n"/>
      <c r="L91" s="12">
        <f>IF(OR(B91="",I91&lt;&gt;"Yes",K91="",K91="Reviewed",K91="Closed"),"",MAX(0,TODAY()-B91))</f>
        <v/>
      </c>
      <c r="M91" s="22">
        <f>IF(A91="","",IF(OR(COUNTBLANK(B91:I91)&gt;0,K91=""),"Complete required fields",IF(I91="No",IF(OR(K91="No Action",K91="Closed"),"Recorded","Check status"),IF(K91="No Action","Check status",IF(J91="","Check area setup",IF(OR(K91="Reviewed",K91="Closed"),"Complete",IF(TODAY()&gt;J91,"Review overdue","Pending review")))))))</f>
        <v/>
      </c>
      <c r="O91">
        <f>IFERROR(Assumptions!D89,"")</f>
        <v/>
      </c>
      <c r="P91">
        <f>IFERROR(Assumptions!E89,"")</f>
        <v/>
      </c>
      <c r="Q91">
        <f>IFERROR(Assumptions!F89,"")</f>
        <v/>
      </c>
      <c r="R91">
        <f>IFERROR(Assumptions!G89,"")</f>
        <v/>
      </c>
      <c r="T91">
        <f>IFERROR(Assumptions!K89,"")</f>
        <v/>
      </c>
    </row>
    <row r="92" ht="34" customHeight="1">
      <c r="A92" s="15" t="n"/>
      <c r="B92" s="30" t="n"/>
      <c r="C92" s="15" t="n"/>
      <c r="D92" s="17" t="n"/>
      <c r="E92" s="17" t="n"/>
      <c r="F92" s="17" t="n"/>
      <c r="G92" s="17" t="n"/>
      <c r="H92" s="18" t="n"/>
      <c r="I92" s="17" t="n"/>
      <c r="J92" s="31">
        <f>IF(OR(B92="",G92="",I92&lt;&gt;"Yes"),"",IFERROR(B92+VLOOKUP(G92,Assumptions!$G$4:$H$9,2,FALSE),""))</f>
        <v/>
      </c>
      <c r="K92" s="17" t="n"/>
      <c r="L92" s="13">
        <f>IF(OR(B92="",I92&lt;&gt;"Yes",K92="",K92="Reviewed",K92="Closed"),"",MAX(0,TODAY()-B92))</f>
        <v/>
      </c>
      <c r="M92" s="20">
        <f>IF(A92="","",IF(OR(COUNTBLANK(B92:I92)&gt;0,K92=""),"Complete required fields",IF(I92="No",IF(OR(K92="No Action",K92="Closed"),"Recorded","Check status"),IF(K92="No Action","Check status",IF(J92="","Check area setup",IF(OR(K92="Reviewed",K92="Closed"),"Complete",IF(TODAY()&gt;J92,"Review overdue","Pending review")))))))</f>
        <v/>
      </c>
      <c r="O92">
        <f>IFERROR(Assumptions!D90,"")</f>
        <v/>
      </c>
      <c r="P92">
        <f>IFERROR(Assumptions!E90,"")</f>
        <v/>
      </c>
      <c r="Q92">
        <f>IFERROR(Assumptions!F90,"")</f>
        <v/>
      </c>
      <c r="R92">
        <f>IFERROR(Assumptions!G90,"")</f>
        <v/>
      </c>
      <c r="T92">
        <f>IFERROR(Assumptions!K90,"")</f>
        <v/>
      </c>
    </row>
    <row r="93" ht="34" customHeight="1">
      <c r="A93" s="15" t="n"/>
      <c r="B93" s="30" t="n"/>
      <c r="C93" s="15" t="n"/>
      <c r="D93" s="17" t="n"/>
      <c r="E93" s="17" t="n"/>
      <c r="F93" s="17" t="n"/>
      <c r="G93" s="17" t="n"/>
      <c r="H93" s="18" t="n"/>
      <c r="I93" s="17" t="n"/>
      <c r="J93" s="32">
        <f>IF(OR(B93="",G93="",I93&lt;&gt;"Yes"),"",IFERROR(B93+VLOOKUP(G93,Assumptions!$G$4:$H$9,2,FALSE),""))</f>
        <v/>
      </c>
      <c r="K93" s="17" t="n"/>
      <c r="L93" s="12">
        <f>IF(OR(B93="",I93&lt;&gt;"Yes",K93="",K93="Reviewed",K93="Closed"),"",MAX(0,TODAY()-B93))</f>
        <v/>
      </c>
      <c r="M93" s="22">
        <f>IF(A93="","",IF(OR(COUNTBLANK(B93:I93)&gt;0,K93=""),"Complete required fields",IF(I93="No",IF(OR(K93="No Action",K93="Closed"),"Recorded","Check status"),IF(K93="No Action","Check status",IF(J93="","Check area setup",IF(OR(K93="Reviewed",K93="Closed"),"Complete",IF(TODAY()&gt;J93,"Review overdue","Pending review")))))))</f>
        <v/>
      </c>
      <c r="O93">
        <f>IFERROR(Assumptions!D91,"")</f>
        <v/>
      </c>
      <c r="P93">
        <f>IFERROR(Assumptions!E91,"")</f>
        <v/>
      </c>
      <c r="Q93">
        <f>IFERROR(Assumptions!F91,"")</f>
        <v/>
      </c>
      <c r="R93">
        <f>IFERROR(Assumptions!G91,"")</f>
        <v/>
      </c>
      <c r="T93">
        <f>IFERROR(Assumptions!K91,"")</f>
        <v/>
      </c>
    </row>
    <row r="94" ht="34" customHeight="1">
      <c r="A94" s="15" t="n"/>
      <c r="B94" s="30" t="n"/>
      <c r="C94" s="15" t="n"/>
      <c r="D94" s="17" t="n"/>
      <c r="E94" s="17" t="n"/>
      <c r="F94" s="17" t="n"/>
      <c r="G94" s="17" t="n"/>
      <c r="H94" s="18" t="n"/>
      <c r="I94" s="17" t="n"/>
      <c r="J94" s="31">
        <f>IF(OR(B94="",G94="",I94&lt;&gt;"Yes"),"",IFERROR(B94+VLOOKUP(G94,Assumptions!$G$4:$H$9,2,FALSE),""))</f>
        <v/>
      </c>
      <c r="K94" s="17" t="n"/>
      <c r="L94" s="13">
        <f>IF(OR(B94="",I94&lt;&gt;"Yes",K94="",K94="Reviewed",K94="Closed"),"",MAX(0,TODAY()-B94))</f>
        <v/>
      </c>
      <c r="M94" s="20">
        <f>IF(A94="","",IF(OR(COUNTBLANK(B94:I94)&gt;0,K94=""),"Complete required fields",IF(I94="No",IF(OR(K94="No Action",K94="Closed"),"Recorded","Check status"),IF(K94="No Action","Check status",IF(J94="","Check area setup",IF(OR(K94="Reviewed",K94="Closed"),"Complete",IF(TODAY()&gt;J94,"Review overdue","Pending review")))))))</f>
        <v/>
      </c>
      <c r="O94">
        <f>IFERROR(Assumptions!D92,"")</f>
        <v/>
      </c>
      <c r="P94">
        <f>IFERROR(Assumptions!E92,"")</f>
        <v/>
      </c>
      <c r="Q94">
        <f>IFERROR(Assumptions!F92,"")</f>
        <v/>
      </c>
      <c r="R94">
        <f>IFERROR(Assumptions!G92,"")</f>
        <v/>
      </c>
      <c r="T94">
        <f>IFERROR(Assumptions!K92,"")</f>
        <v/>
      </c>
    </row>
    <row r="95" ht="34" customHeight="1">
      <c r="A95" s="15" t="n"/>
      <c r="B95" s="30" t="n"/>
      <c r="C95" s="15" t="n"/>
      <c r="D95" s="17" t="n"/>
      <c r="E95" s="17" t="n"/>
      <c r="F95" s="17" t="n"/>
      <c r="G95" s="17" t="n"/>
      <c r="H95" s="18" t="n"/>
      <c r="I95" s="17" t="n"/>
      <c r="J95" s="32">
        <f>IF(OR(B95="",G95="",I95&lt;&gt;"Yes"),"",IFERROR(B95+VLOOKUP(G95,Assumptions!$G$4:$H$9,2,FALSE),""))</f>
        <v/>
      </c>
      <c r="K95" s="17" t="n"/>
      <c r="L95" s="12">
        <f>IF(OR(B95="",I95&lt;&gt;"Yes",K95="",K95="Reviewed",K95="Closed"),"",MAX(0,TODAY()-B95))</f>
        <v/>
      </c>
      <c r="M95" s="22">
        <f>IF(A95="","",IF(OR(COUNTBLANK(B95:I95)&gt;0,K95=""),"Complete required fields",IF(I95="No",IF(OR(K95="No Action",K95="Closed"),"Recorded","Check status"),IF(K95="No Action","Check status",IF(J95="","Check area setup",IF(OR(K95="Reviewed",K95="Closed"),"Complete",IF(TODAY()&gt;J95,"Review overdue","Pending review")))))))</f>
        <v/>
      </c>
      <c r="O95">
        <f>IFERROR(Assumptions!D93,"")</f>
        <v/>
      </c>
      <c r="P95">
        <f>IFERROR(Assumptions!E93,"")</f>
        <v/>
      </c>
      <c r="Q95">
        <f>IFERROR(Assumptions!F93,"")</f>
        <v/>
      </c>
      <c r="R95">
        <f>IFERROR(Assumptions!G93,"")</f>
        <v/>
      </c>
      <c r="T95">
        <f>IFERROR(Assumptions!K93,"")</f>
        <v/>
      </c>
    </row>
    <row r="96" ht="34" customHeight="1">
      <c r="A96" s="15" t="n"/>
      <c r="B96" s="30" t="n"/>
      <c r="C96" s="15" t="n"/>
      <c r="D96" s="17" t="n"/>
      <c r="E96" s="17" t="n"/>
      <c r="F96" s="17" t="n"/>
      <c r="G96" s="17" t="n"/>
      <c r="H96" s="18" t="n"/>
      <c r="I96" s="17" t="n"/>
      <c r="J96" s="31">
        <f>IF(OR(B96="",G96="",I96&lt;&gt;"Yes"),"",IFERROR(B96+VLOOKUP(G96,Assumptions!$G$4:$H$9,2,FALSE),""))</f>
        <v/>
      </c>
      <c r="K96" s="17" t="n"/>
      <c r="L96" s="13">
        <f>IF(OR(B96="",I96&lt;&gt;"Yes",K96="",K96="Reviewed",K96="Closed"),"",MAX(0,TODAY()-B96))</f>
        <v/>
      </c>
      <c r="M96" s="20">
        <f>IF(A96="","",IF(OR(COUNTBLANK(B96:I96)&gt;0,K96=""),"Complete required fields",IF(I96="No",IF(OR(K96="No Action",K96="Closed"),"Recorded","Check status"),IF(K96="No Action","Check status",IF(J96="","Check area setup",IF(OR(K96="Reviewed",K96="Closed"),"Complete",IF(TODAY()&gt;J96,"Review overdue","Pending review")))))))</f>
        <v/>
      </c>
      <c r="O96">
        <f>IFERROR(Assumptions!D94,"")</f>
        <v/>
      </c>
      <c r="P96">
        <f>IFERROR(Assumptions!E94,"")</f>
        <v/>
      </c>
      <c r="Q96">
        <f>IFERROR(Assumptions!F94,"")</f>
        <v/>
      </c>
      <c r="R96">
        <f>IFERROR(Assumptions!G94,"")</f>
        <v/>
      </c>
      <c r="T96">
        <f>IFERROR(Assumptions!K94,"")</f>
        <v/>
      </c>
    </row>
    <row r="97" ht="34" customHeight="1">
      <c r="A97" s="15" t="n"/>
      <c r="B97" s="30" t="n"/>
      <c r="C97" s="15" t="n"/>
      <c r="D97" s="17" t="n"/>
      <c r="E97" s="17" t="n"/>
      <c r="F97" s="17" t="n"/>
      <c r="G97" s="17" t="n"/>
      <c r="H97" s="18" t="n"/>
      <c r="I97" s="17" t="n"/>
      <c r="J97" s="32">
        <f>IF(OR(B97="",G97="",I97&lt;&gt;"Yes"),"",IFERROR(B97+VLOOKUP(G97,Assumptions!$G$4:$H$9,2,FALSE),""))</f>
        <v/>
      </c>
      <c r="K97" s="17" t="n"/>
      <c r="L97" s="12">
        <f>IF(OR(B97="",I97&lt;&gt;"Yes",K97="",K97="Reviewed",K97="Closed"),"",MAX(0,TODAY()-B97))</f>
        <v/>
      </c>
      <c r="M97" s="22">
        <f>IF(A97="","",IF(OR(COUNTBLANK(B97:I97)&gt;0,K97=""),"Complete required fields",IF(I97="No",IF(OR(K97="No Action",K97="Closed"),"Recorded","Check status"),IF(K97="No Action","Check status",IF(J97="","Check area setup",IF(OR(K97="Reviewed",K97="Closed"),"Complete",IF(TODAY()&gt;J97,"Review overdue","Pending review")))))))</f>
        <v/>
      </c>
      <c r="O97">
        <f>IFERROR(Assumptions!D95,"")</f>
        <v/>
      </c>
      <c r="P97">
        <f>IFERROR(Assumptions!E95,"")</f>
        <v/>
      </c>
      <c r="Q97">
        <f>IFERROR(Assumptions!F95,"")</f>
        <v/>
      </c>
      <c r="R97">
        <f>IFERROR(Assumptions!G95,"")</f>
        <v/>
      </c>
      <c r="T97">
        <f>IFERROR(Assumptions!K95,"")</f>
        <v/>
      </c>
    </row>
    <row r="98" ht="34" customHeight="1">
      <c r="A98" s="15" t="n"/>
      <c r="B98" s="30" t="n"/>
      <c r="C98" s="15" t="n"/>
      <c r="D98" s="17" t="n"/>
      <c r="E98" s="17" t="n"/>
      <c r="F98" s="17" t="n"/>
      <c r="G98" s="17" t="n"/>
      <c r="H98" s="18" t="n"/>
      <c r="I98" s="17" t="n"/>
      <c r="J98" s="31">
        <f>IF(OR(B98="",G98="",I98&lt;&gt;"Yes"),"",IFERROR(B98+VLOOKUP(G98,Assumptions!$G$4:$H$9,2,FALSE),""))</f>
        <v/>
      </c>
      <c r="K98" s="17" t="n"/>
      <c r="L98" s="13">
        <f>IF(OR(B98="",I98&lt;&gt;"Yes",K98="",K98="Reviewed",K98="Closed"),"",MAX(0,TODAY()-B98))</f>
        <v/>
      </c>
      <c r="M98" s="20">
        <f>IF(A98="","",IF(OR(COUNTBLANK(B98:I98)&gt;0,K98=""),"Complete required fields",IF(I98="No",IF(OR(K98="No Action",K98="Closed"),"Recorded","Check status"),IF(K98="No Action","Check status",IF(J98="","Check area setup",IF(OR(K98="Reviewed",K98="Closed"),"Complete",IF(TODAY()&gt;J98,"Review overdue","Pending review")))))))</f>
        <v/>
      </c>
      <c r="O98">
        <f>IFERROR(Assumptions!D96,"")</f>
        <v/>
      </c>
      <c r="P98">
        <f>IFERROR(Assumptions!E96,"")</f>
        <v/>
      </c>
      <c r="Q98">
        <f>IFERROR(Assumptions!F96,"")</f>
        <v/>
      </c>
      <c r="R98">
        <f>IFERROR(Assumptions!G96,"")</f>
        <v/>
      </c>
      <c r="T98">
        <f>IFERROR(Assumptions!K96,"")</f>
        <v/>
      </c>
    </row>
    <row r="99" ht="34" customHeight="1">
      <c r="A99" s="15" t="n"/>
      <c r="B99" s="30" t="n"/>
      <c r="C99" s="15" t="n"/>
      <c r="D99" s="17" t="n"/>
      <c r="E99" s="17" t="n"/>
      <c r="F99" s="17" t="n"/>
      <c r="G99" s="17" t="n"/>
      <c r="H99" s="18" t="n"/>
      <c r="I99" s="17" t="n"/>
      <c r="J99" s="32">
        <f>IF(OR(B99="",G99="",I99&lt;&gt;"Yes"),"",IFERROR(B99+VLOOKUP(G99,Assumptions!$G$4:$H$9,2,FALSE),""))</f>
        <v/>
      </c>
      <c r="K99" s="17" t="n"/>
      <c r="L99" s="12">
        <f>IF(OR(B99="",I99&lt;&gt;"Yes",K99="",K99="Reviewed",K99="Closed"),"",MAX(0,TODAY()-B99))</f>
        <v/>
      </c>
      <c r="M99" s="22">
        <f>IF(A99="","",IF(OR(COUNTBLANK(B99:I99)&gt;0,K99=""),"Complete required fields",IF(I99="No",IF(OR(K99="No Action",K99="Closed"),"Recorded","Check status"),IF(K99="No Action","Check status",IF(J99="","Check area setup",IF(OR(K99="Reviewed",K99="Closed"),"Complete",IF(TODAY()&gt;J99,"Review overdue","Pending review")))))))</f>
        <v/>
      </c>
      <c r="O99">
        <f>IFERROR(Assumptions!D97,"")</f>
        <v/>
      </c>
      <c r="P99">
        <f>IFERROR(Assumptions!E97,"")</f>
        <v/>
      </c>
      <c r="Q99">
        <f>IFERROR(Assumptions!F97,"")</f>
        <v/>
      </c>
      <c r="R99">
        <f>IFERROR(Assumptions!G97,"")</f>
        <v/>
      </c>
      <c r="T99">
        <f>IFERROR(Assumptions!K97,"")</f>
        <v/>
      </c>
    </row>
    <row r="100" ht="34" customHeight="1">
      <c r="A100" s="15" t="n"/>
      <c r="B100" s="30" t="n"/>
      <c r="C100" s="15" t="n"/>
      <c r="D100" s="17" t="n"/>
      <c r="E100" s="17" t="n"/>
      <c r="F100" s="17" t="n"/>
      <c r="G100" s="17" t="n"/>
      <c r="H100" s="18" t="n"/>
      <c r="I100" s="17" t="n"/>
      <c r="J100" s="31">
        <f>IF(OR(B100="",G100="",I100&lt;&gt;"Yes"),"",IFERROR(B100+VLOOKUP(G100,Assumptions!$G$4:$H$9,2,FALSE),""))</f>
        <v/>
      </c>
      <c r="K100" s="17" t="n"/>
      <c r="L100" s="13">
        <f>IF(OR(B100="",I100&lt;&gt;"Yes",K100="",K100="Reviewed",K100="Closed"),"",MAX(0,TODAY()-B100))</f>
        <v/>
      </c>
      <c r="M100" s="20">
        <f>IF(A100="","",IF(OR(COUNTBLANK(B100:I100)&gt;0,K100=""),"Complete required fields",IF(I100="No",IF(OR(K100="No Action",K100="Closed"),"Recorded","Check status"),IF(K100="No Action","Check status",IF(J100="","Check area setup",IF(OR(K100="Reviewed",K100="Closed"),"Complete",IF(TODAY()&gt;J100,"Review overdue","Pending review")))))))</f>
        <v/>
      </c>
      <c r="O100">
        <f>IFERROR(Assumptions!D98,"")</f>
        <v/>
      </c>
      <c r="P100">
        <f>IFERROR(Assumptions!E98,"")</f>
        <v/>
      </c>
      <c r="Q100">
        <f>IFERROR(Assumptions!F98,"")</f>
        <v/>
      </c>
      <c r="R100">
        <f>IFERROR(Assumptions!G98,"")</f>
        <v/>
      </c>
      <c r="T100">
        <f>IFERROR(Assumptions!K98,"")</f>
        <v/>
      </c>
    </row>
    <row r="101" ht="34" customHeight="1">
      <c r="A101" s="15" t="n"/>
      <c r="B101" s="30" t="n"/>
      <c r="C101" s="15" t="n"/>
      <c r="D101" s="17" t="n"/>
      <c r="E101" s="17" t="n"/>
      <c r="F101" s="17" t="n"/>
      <c r="G101" s="17" t="n"/>
      <c r="H101" s="18" t="n"/>
      <c r="I101" s="17" t="n"/>
      <c r="J101" s="32">
        <f>IF(OR(B101="",G101="",I101&lt;&gt;"Yes"),"",IFERROR(B101+VLOOKUP(G101,Assumptions!$G$4:$H$9,2,FALSE),""))</f>
        <v/>
      </c>
      <c r="K101" s="17" t="n"/>
      <c r="L101" s="12">
        <f>IF(OR(B101="",I101&lt;&gt;"Yes",K101="",K101="Reviewed",K101="Closed"),"",MAX(0,TODAY()-B101))</f>
        <v/>
      </c>
      <c r="M101" s="22">
        <f>IF(A101="","",IF(OR(COUNTBLANK(B101:I101)&gt;0,K101=""),"Complete required fields",IF(I101="No",IF(OR(K101="No Action",K101="Closed"),"Recorded","Check status"),IF(K101="No Action","Check status",IF(J101="","Check area setup",IF(OR(K101="Reviewed",K101="Closed"),"Complete",IF(TODAY()&gt;J101,"Review overdue","Pending review")))))))</f>
        <v/>
      </c>
      <c r="O101">
        <f>IFERROR(Assumptions!D99,"")</f>
        <v/>
      </c>
      <c r="P101">
        <f>IFERROR(Assumptions!E99,"")</f>
        <v/>
      </c>
      <c r="Q101">
        <f>IFERROR(Assumptions!F99,"")</f>
        <v/>
      </c>
      <c r="R101">
        <f>IFERROR(Assumptions!G99,"")</f>
        <v/>
      </c>
      <c r="T101">
        <f>IFERROR(Assumptions!K99,"")</f>
        <v/>
      </c>
    </row>
    <row r="102" ht="34" customHeight="1">
      <c r="A102" s="15" t="n"/>
      <c r="B102" s="30" t="n"/>
      <c r="C102" s="15" t="n"/>
      <c r="D102" s="17" t="n"/>
      <c r="E102" s="17" t="n"/>
      <c r="F102" s="17" t="n"/>
      <c r="G102" s="17" t="n"/>
      <c r="H102" s="18" t="n"/>
      <c r="I102" s="17" t="n"/>
      <c r="J102" s="31">
        <f>IF(OR(B102="",G102="",I102&lt;&gt;"Yes"),"",IFERROR(B102+VLOOKUP(G102,Assumptions!$G$4:$H$9,2,FALSE),""))</f>
        <v/>
      </c>
      <c r="K102" s="17" t="n"/>
      <c r="L102" s="13">
        <f>IF(OR(B102="",I102&lt;&gt;"Yes",K102="",K102="Reviewed",K102="Closed"),"",MAX(0,TODAY()-B102))</f>
        <v/>
      </c>
      <c r="M102" s="20">
        <f>IF(A102="","",IF(OR(COUNTBLANK(B102:I102)&gt;0,K102=""),"Complete required fields",IF(I102="No",IF(OR(K102="No Action",K102="Closed"),"Recorded","Check status"),IF(K102="No Action","Check status",IF(J102="","Check area setup",IF(OR(K102="Reviewed",K102="Closed"),"Complete",IF(TODAY()&gt;J102,"Review overdue","Pending review")))))))</f>
        <v/>
      </c>
      <c r="O102">
        <f>IFERROR(Assumptions!D100,"")</f>
        <v/>
      </c>
      <c r="P102">
        <f>IFERROR(Assumptions!E100,"")</f>
        <v/>
      </c>
      <c r="Q102">
        <f>IFERROR(Assumptions!F100,"")</f>
        <v/>
      </c>
      <c r="R102">
        <f>IFERROR(Assumptions!G100,"")</f>
        <v/>
      </c>
      <c r="T102">
        <f>IFERROR(Assumptions!K100,"")</f>
        <v/>
      </c>
    </row>
    <row r="103" ht="34" customHeight="1">
      <c r="A103" s="15" t="n"/>
      <c r="B103" s="30" t="n"/>
      <c r="C103" s="15" t="n"/>
      <c r="D103" s="17" t="n"/>
      <c r="E103" s="17" t="n"/>
      <c r="F103" s="17" t="n"/>
      <c r="G103" s="17" t="n"/>
      <c r="H103" s="18" t="n"/>
      <c r="I103" s="17" t="n"/>
      <c r="J103" s="32">
        <f>IF(OR(B103="",G103="",I103&lt;&gt;"Yes"),"",IFERROR(B103+VLOOKUP(G103,Assumptions!$G$4:$H$9,2,FALSE),""))</f>
        <v/>
      </c>
      <c r="K103" s="17" t="n"/>
      <c r="L103" s="12">
        <f>IF(OR(B103="",I103&lt;&gt;"Yes",K103="",K103="Reviewed",K103="Closed"),"",MAX(0,TODAY()-B103))</f>
        <v/>
      </c>
      <c r="M103" s="22">
        <f>IF(A103="","",IF(OR(COUNTBLANK(B103:I103)&gt;0,K103=""),"Complete required fields",IF(I103="No",IF(OR(K103="No Action",K103="Closed"),"Recorded","Check status"),IF(K103="No Action","Check status",IF(J103="","Check area setup",IF(OR(K103="Reviewed",K103="Closed"),"Complete",IF(TODAY()&gt;J103,"Review overdue","Pending review")))))))</f>
        <v/>
      </c>
      <c r="O103">
        <f>IFERROR(Assumptions!D101,"")</f>
        <v/>
      </c>
      <c r="P103">
        <f>IFERROR(Assumptions!E101,"")</f>
        <v/>
      </c>
      <c r="Q103">
        <f>IFERROR(Assumptions!F101,"")</f>
        <v/>
      </c>
      <c r="R103">
        <f>IFERROR(Assumptions!G101,"")</f>
        <v/>
      </c>
      <c r="T103">
        <f>IFERROR(Assumptions!K101,"")</f>
        <v/>
      </c>
    </row>
    <row r="104" ht="34" customHeight="1">
      <c r="A104" s="15" t="n"/>
      <c r="B104" s="30" t="n"/>
      <c r="C104" s="15" t="n"/>
      <c r="D104" s="17" t="n"/>
      <c r="E104" s="17" t="n"/>
      <c r="F104" s="17" t="n"/>
      <c r="G104" s="17" t="n"/>
      <c r="H104" s="18" t="n"/>
      <c r="I104" s="17" t="n"/>
      <c r="J104" s="31">
        <f>IF(OR(B104="",G104="",I104&lt;&gt;"Yes"),"",IFERROR(B104+VLOOKUP(G104,Assumptions!$G$4:$H$9,2,FALSE),""))</f>
        <v/>
      </c>
      <c r="K104" s="17" t="n"/>
      <c r="L104" s="13">
        <f>IF(OR(B104="",I104&lt;&gt;"Yes",K104="",K104="Reviewed",K104="Closed"),"",MAX(0,TODAY()-B104))</f>
        <v/>
      </c>
      <c r="M104" s="20">
        <f>IF(A104="","",IF(OR(COUNTBLANK(B104:I104)&gt;0,K104=""),"Complete required fields",IF(I104="No",IF(OR(K104="No Action",K104="Closed"),"Recorded","Check status"),IF(K104="No Action","Check status",IF(J104="","Check area setup",IF(OR(K104="Reviewed",K104="Closed"),"Complete",IF(TODAY()&gt;J104,"Review overdue","Pending review")))))))</f>
        <v/>
      </c>
      <c r="O104">
        <f>IFERROR(Assumptions!D102,"")</f>
        <v/>
      </c>
      <c r="P104">
        <f>IFERROR(Assumptions!E102,"")</f>
        <v/>
      </c>
      <c r="Q104">
        <f>IFERROR(Assumptions!F102,"")</f>
        <v/>
      </c>
      <c r="R104">
        <f>IFERROR(Assumptions!G102,"")</f>
        <v/>
      </c>
      <c r="T104">
        <f>IFERROR(Assumptions!K102,"")</f>
        <v/>
      </c>
    </row>
    <row r="105" ht="34" customHeight="1">
      <c r="A105" s="15" t="n"/>
      <c r="B105" s="30" t="n"/>
      <c r="C105" s="15" t="n"/>
      <c r="D105" s="17" t="n"/>
      <c r="E105" s="17" t="n"/>
      <c r="F105" s="17" t="n"/>
      <c r="G105" s="17" t="n"/>
      <c r="H105" s="18" t="n"/>
      <c r="I105" s="17" t="n"/>
      <c r="J105" s="32">
        <f>IF(OR(B105="",G105="",I105&lt;&gt;"Yes"),"",IFERROR(B105+VLOOKUP(G105,Assumptions!$G$4:$H$9,2,FALSE),""))</f>
        <v/>
      </c>
      <c r="K105" s="17" t="n"/>
      <c r="L105" s="12">
        <f>IF(OR(B105="",I105&lt;&gt;"Yes",K105="",K105="Reviewed",K105="Closed"),"",MAX(0,TODAY()-B105))</f>
        <v/>
      </c>
      <c r="M105" s="22">
        <f>IF(A105="","",IF(OR(COUNTBLANK(B105:I105)&gt;0,K105=""),"Complete required fields",IF(I105="No",IF(OR(K105="No Action",K105="Closed"),"Recorded","Check status"),IF(K105="No Action","Check status",IF(J105="","Check area setup",IF(OR(K105="Reviewed",K105="Closed"),"Complete",IF(TODAY()&gt;J105,"Review overdue","Pending review")))))))</f>
        <v/>
      </c>
      <c r="O105">
        <f>IFERROR(Assumptions!D103,"")</f>
        <v/>
      </c>
      <c r="P105">
        <f>IFERROR(Assumptions!E103,"")</f>
        <v/>
      </c>
      <c r="Q105">
        <f>IFERROR(Assumptions!F103,"")</f>
        <v/>
      </c>
      <c r="R105">
        <f>IFERROR(Assumptions!G103,"")</f>
        <v/>
      </c>
      <c r="T105">
        <f>IFERROR(Assumptions!K103,"")</f>
        <v/>
      </c>
    </row>
    <row r="106" ht="34" customHeight="1">
      <c r="A106" s="15" t="n"/>
      <c r="B106" s="30" t="n"/>
      <c r="C106" s="15" t="n"/>
      <c r="D106" s="17" t="n"/>
      <c r="E106" s="17" t="n"/>
      <c r="F106" s="17" t="n"/>
      <c r="G106" s="17" t="n"/>
      <c r="H106" s="18" t="n"/>
      <c r="I106" s="17" t="n"/>
      <c r="J106" s="31">
        <f>IF(OR(B106="",G106="",I106&lt;&gt;"Yes"),"",IFERROR(B106+VLOOKUP(G106,Assumptions!$G$4:$H$9,2,FALSE),""))</f>
        <v/>
      </c>
      <c r="K106" s="17" t="n"/>
      <c r="L106" s="13">
        <f>IF(OR(B106="",I106&lt;&gt;"Yes",K106="",K106="Reviewed",K106="Closed"),"",MAX(0,TODAY()-B106))</f>
        <v/>
      </c>
      <c r="M106" s="20">
        <f>IF(A106="","",IF(OR(COUNTBLANK(B106:I106)&gt;0,K106=""),"Complete required fields",IF(I106="No",IF(OR(K106="No Action",K106="Closed"),"Recorded","Check status"),IF(K106="No Action","Check status",IF(J106="","Check area setup",IF(OR(K106="Reviewed",K106="Closed"),"Complete",IF(TODAY()&gt;J106,"Review overdue","Pending review")))))))</f>
        <v/>
      </c>
      <c r="O106">
        <f>IFERROR(Assumptions!D104,"")</f>
        <v/>
      </c>
      <c r="P106">
        <f>IFERROR(Assumptions!E104,"")</f>
        <v/>
      </c>
      <c r="Q106">
        <f>IFERROR(Assumptions!F104,"")</f>
        <v/>
      </c>
      <c r="R106">
        <f>IFERROR(Assumptions!G104,"")</f>
        <v/>
      </c>
      <c r="T106">
        <f>IFERROR(Assumptions!K104,"")</f>
        <v/>
      </c>
    </row>
    <row r="107" ht="34" customHeight="1">
      <c r="A107" s="15" t="n"/>
      <c r="B107" s="30" t="n"/>
      <c r="C107" s="15" t="n"/>
      <c r="D107" s="17" t="n"/>
      <c r="E107" s="17" t="n"/>
      <c r="F107" s="17" t="n"/>
      <c r="G107" s="17" t="n"/>
      <c r="H107" s="18" t="n"/>
      <c r="I107" s="17" t="n"/>
      <c r="J107" s="32">
        <f>IF(OR(B107="",G107="",I107&lt;&gt;"Yes"),"",IFERROR(B107+VLOOKUP(G107,Assumptions!$G$4:$H$9,2,FALSE),""))</f>
        <v/>
      </c>
      <c r="K107" s="17" t="n"/>
      <c r="L107" s="12">
        <f>IF(OR(B107="",I107&lt;&gt;"Yes",K107="",K107="Reviewed",K107="Closed"),"",MAX(0,TODAY()-B107))</f>
        <v/>
      </c>
      <c r="M107" s="22">
        <f>IF(A107="","",IF(OR(COUNTBLANK(B107:I107)&gt;0,K107=""),"Complete required fields",IF(I107="No",IF(OR(K107="No Action",K107="Closed"),"Recorded","Check status"),IF(K107="No Action","Check status",IF(J107="","Check area setup",IF(OR(K107="Reviewed",K107="Closed"),"Complete",IF(TODAY()&gt;J107,"Review overdue","Pending review")))))))</f>
        <v/>
      </c>
      <c r="O107">
        <f>IFERROR(Assumptions!D105,"")</f>
        <v/>
      </c>
      <c r="P107">
        <f>IFERROR(Assumptions!E105,"")</f>
        <v/>
      </c>
      <c r="Q107">
        <f>IFERROR(Assumptions!F105,"")</f>
        <v/>
      </c>
      <c r="R107">
        <f>IFERROR(Assumptions!G105,"")</f>
        <v/>
      </c>
      <c r="T107">
        <f>IFERROR(Assumptions!K105,"")</f>
        <v/>
      </c>
    </row>
    <row r="108" ht="34" customHeight="1">
      <c r="A108" s="15" t="n"/>
      <c r="B108" s="30" t="n"/>
      <c r="C108" s="15" t="n"/>
      <c r="D108" s="17" t="n"/>
      <c r="E108" s="17" t="n"/>
      <c r="F108" s="17" t="n"/>
      <c r="G108" s="17" t="n"/>
      <c r="H108" s="18" t="n"/>
      <c r="I108" s="17" t="n"/>
      <c r="J108" s="31">
        <f>IF(OR(B108="",G108="",I108&lt;&gt;"Yes"),"",IFERROR(B108+VLOOKUP(G108,Assumptions!$G$4:$H$9,2,FALSE),""))</f>
        <v/>
      </c>
      <c r="K108" s="17" t="n"/>
      <c r="L108" s="13">
        <f>IF(OR(B108="",I108&lt;&gt;"Yes",K108="",K108="Reviewed",K108="Closed"),"",MAX(0,TODAY()-B108))</f>
        <v/>
      </c>
      <c r="M108" s="20">
        <f>IF(A108="","",IF(OR(COUNTBLANK(B108:I108)&gt;0,K108=""),"Complete required fields",IF(I108="No",IF(OR(K108="No Action",K108="Closed"),"Recorded","Check status"),IF(K108="No Action","Check status",IF(J108="","Check area setup",IF(OR(K108="Reviewed",K108="Closed"),"Complete",IF(TODAY()&gt;J108,"Review overdue","Pending review")))))))</f>
        <v/>
      </c>
      <c r="O108">
        <f>IFERROR(Assumptions!D106,"")</f>
        <v/>
      </c>
      <c r="P108">
        <f>IFERROR(Assumptions!E106,"")</f>
        <v/>
      </c>
      <c r="Q108">
        <f>IFERROR(Assumptions!F106,"")</f>
        <v/>
      </c>
      <c r="R108">
        <f>IFERROR(Assumptions!G106,"")</f>
        <v/>
      </c>
      <c r="T108">
        <f>IFERROR(Assumptions!K106,"")</f>
        <v/>
      </c>
    </row>
    <row r="109" ht="34" customHeight="1">
      <c r="A109" s="15" t="n"/>
      <c r="B109" s="30" t="n"/>
      <c r="C109" s="15" t="n"/>
      <c r="D109" s="17" t="n"/>
      <c r="E109" s="17" t="n"/>
      <c r="F109" s="17" t="n"/>
      <c r="G109" s="17" t="n"/>
      <c r="H109" s="18" t="n"/>
      <c r="I109" s="17" t="n"/>
      <c r="J109" s="32">
        <f>IF(OR(B109="",G109="",I109&lt;&gt;"Yes"),"",IFERROR(B109+VLOOKUP(G109,Assumptions!$G$4:$H$9,2,FALSE),""))</f>
        <v/>
      </c>
      <c r="K109" s="17" t="n"/>
      <c r="L109" s="12">
        <f>IF(OR(B109="",I109&lt;&gt;"Yes",K109="",K109="Reviewed",K109="Closed"),"",MAX(0,TODAY()-B109))</f>
        <v/>
      </c>
      <c r="M109" s="22">
        <f>IF(A109="","",IF(OR(COUNTBLANK(B109:I109)&gt;0,K109=""),"Complete required fields",IF(I109="No",IF(OR(K109="No Action",K109="Closed"),"Recorded","Check status"),IF(K109="No Action","Check status",IF(J109="","Check area setup",IF(OR(K109="Reviewed",K109="Closed"),"Complete",IF(TODAY()&gt;J109,"Review overdue","Pending review")))))))</f>
        <v/>
      </c>
      <c r="O109">
        <f>IFERROR(Assumptions!D107,"")</f>
        <v/>
      </c>
      <c r="P109">
        <f>IFERROR(Assumptions!E107,"")</f>
        <v/>
      </c>
      <c r="Q109">
        <f>IFERROR(Assumptions!F107,"")</f>
        <v/>
      </c>
      <c r="R109">
        <f>IFERROR(Assumptions!G107,"")</f>
        <v/>
      </c>
      <c r="T109">
        <f>IFERROR(Assumptions!K107,"")</f>
        <v/>
      </c>
    </row>
    <row r="110" ht="34" customHeight="1">
      <c r="A110" s="15" t="n"/>
      <c r="B110" s="30" t="n"/>
      <c r="C110" s="15" t="n"/>
      <c r="D110" s="17" t="n"/>
      <c r="E110" s="17" t="n"/>
      <c r="F110" s="17" t="n"/>
      <c r="G110" s="17" t="n"/>
      <c r="H110" s="18" t="n"/>
      <c r="I110" s="17" t="n"/>
      <c r="J110" s="31">
        <f>IF(OR(B110="",G110="",I110&lt;&gt;"Yes"),"",IFERROR(B110+VLOOKUP(G110,Assumptions!$G$4:$H$9,2,FALSE),""))</f>
        <v/>
      </c>
      <c r="K110" s="17" t="n"/>
      <c r="L110" s="13">
        <f>IF(OR(B110="",I110&lt;&gt;"Yes",K110="",K110="Reviewed",K110="Closed"),"",MAX(0,TODAY()-B110))</f>
        <v/>
      </c>
      <c r="M110" s="20">
        <f>IF(A110="","",IF(OR(COUNTBLANK(B110:I110)&gt;0,K110=""),"Complete required fields",IF(I110="No",IF(OR(K110="No Action",K110="Closed"),"Recorded","Check status"),IF(K110="No Action","Check status",IF(J110="","Check area setup",IF(OR(K110="Reviewed",K110="Closed"),"Complete",IF(TODAY()&gt;J110,"Review overdue","Pending review")))))))</f>
        <v/>
      </c>
      <c r="O110">
        <f>IFERROR(Assumptions!D108,"")</f>
        <v/>
      </c>
      <c r="P110">
        <f>IFERROR(Assumptions!E108,"")</f>
        <v/>
      </c>
      <c r="Q110">
        <f>IFERROR(Assumptions!F108,"")</f>
        <v/>
      </c>
      <c r="R110">
        <f>IFERROR(Assumptions!G108,"")</f>
        <v/>
      </c>
      <c r="T110">
        <f>IFERROR(Assumptions!K108,"")</f>
        <v/>
      </c>
    </row>
    <row r="111" ht="34" customHeight="1">
      <c r="A111" s="15" t="n"/>
      <c r="B111" s="30" t="n"/>
      <c r="C111" s="15" t="n"/>
      <c r="D111" s="17" t="n"/>
      <c r="E111" s="17" t="n"/>
      <c r="F111" s="17" t="n"/>
      <c r="G111" s="17" t="n"/>
      <c r="H111" s="18" t="n"/>
      <c r="I111" s="17" t="n"/>
      <c r="J111" s="32">
        <f>IF(OR(B111="",G111="",I111&lt;&gt;"Yes"),"",IFERROR(B111+VLOOKUP(G111,Assumptions!$G$4:$H$9,2,FALSE),""))</f>
        <v/>
      </c>
      <c r="K111" s="17" t="n"/>
      <c r="L111" s="12">
        <f>IF(OR(B111="",I111&lt;&gt;"Yes",K111="",K111="Reviewed",K111="Closed"),"",MAX(0,TODAY()-B111))</f>
        <v/>
      </c>
      <c r="M111" s="22">
        <f>IF(A111="","",IF(OR(COUNTBLANK(B111:I111)&gt;0,K111=""),"Complete required fields",IF(I111="No",IF(OR(K111="No Action",K111="Closed"),"Recorded","Check status"),IF(K111="No Action","Check status",IF(J111="","Check area setup",IF(OR(K111="Reviewed",K111="Closed"),"Complete",IF(TODAY()&gt;J111,"Review overdue","Pending review")))))))</f>
        <v/>
      </c>
      <c r="O111">
        <f>IFERROR(Assumptions!D109,"")</f>
        <v/>
      </c>
      <c r="P111">
        <f>IFERROR(Assumptions!E109,"")</f>
        <v/>
      </c>
      <c r="Q111">
        <f>IFERROR(Assumptions!F109,"")</f>
        <v/>
      </c>
      <c r="R111">
        <f>IFERROR(Assumptions!G109,"")</f>
        <v/>
      </c>
      <c r="T111">
        <f>IFERROR(Assumptions!K109,"")</f>
        <v/>
      </c>
    </row>
    <row r="112" ht="34" customHeight="1">
      <c r="A112" s="15" t="n"/>
      <c r="B112" s="30" t="n"/>
      <c r="C112" s="15" t="n"/>
      <c r="D112" s="17" t="n"/>
      <c r="E112" s="17" t="n"/>
      <c r="F112" s="17" t="n"/>
      <c r="G112" s="17" t="n"/>
      <c r="H112" s="18" t="n"/>
      <c r="I112" s="17" t="n"/>
      <c r="J112" s="31">
        <f>IF(OR(B112="",G112="",I112&lt;&gt;"Yes"),"",IFERROR(B112+VLOOKUP(G112,Assumptions!$G$4:$H$9,2,FALSE),""))</f>
        <v/>
      </c>
      <c r="K112" s="17" t="n"/>
      <c r="L112" s="13">
        <f>IF(OR(B112="",I112&lt;&gt;"Yes",K112="",K112="Reviewed",K112="Closed"),"",MAX(0,TODAY()-B112))</f>
        <v/>
      </c>
      <c r="M112" s="20">
        <f>IF(A112="","",IF(OR(COUNTBLANK(B112:I112)&gt;0,K112=""),"Complete required fields",IF(I112="No",IF(OR(K112="No Action",K112="Closed"),"Recorded","Check status"),IF(K112="No Action","Check status",IF(J112="","Check area setup",IF(OR(K112="Reviewed",K112="Closed"),"Complete",IF(TODAY()&gt;J112,"Review overdue","Pending review")))))))</f>
        <v/>
      </c>
      <c r="O112">
        <f>IFERROR(Assumptions!D110,"")</f>
        <v/>
      </c>
      <c r="P112">
        <f>IFERROR(Assumptions!E110,"")</f>
        <v/>
      </c>
      <c r="Q112">
        <f>IFERROR(Assumptions!F110,"")</f>
        <v/>
      </c>
      <c r="R112">
        <f>IFERROR(Assumptions!G110,"")</f>
        <v/>
      </c>
      <c r="T112">
        <f>IFERROR(Assumptions!K110,"")</f>
        <v/>
      </c>
    </row>
    <row r="113" ht="34" customHeight="1">
      <c r="A113" s="15" t="n"/>
      <c r="B113" s="30" t="n"/>
      <c r="C113" s="15" t="n"/>
      <c r="D113" s="17" t="n"/>
      <c r="E113" s="17" t="n"/>
      <c r="F113" s="17" t="n"/>
      <c r="G113" s="17" t="n"/>
      <c r="H113" s="18" t="n"/>
      <c r="I113" s="17" t="n"/>
      <c r="J113" s="32">
        <f>IF(OR(B113="",G113="",I113&lt;&gt;"Yes"),"",IFERROR(B113+VLOOKUP(G113,Assumptions!$G$4:$H$9,2,FALSE),""))</f>
        <v/>
      </c>
      <c r="K113" s="17" t="n"/>
      <c r="L113" s="12">
        <f>IF(OR(B113="",I113&lt;&gt;"Yes",K113="",K113="Reviewed",K113="Closed"),"",MAX(0,TODAY()-B113))</f>
        <v/>
      </c>
      <c r="M113" s="22">
        <f>IF(A113="","",IF(OR(COUNTBLANK(B113:I113)&gt;0,K113=""),"Complete required fields",IF(I113="No",IF(OR(K113="No Action",K113="Closed"),"Recorded","Check status"),IF(K113="No Action","Check status",IF(J113="","Check area setup",IF(OR(K113="Reviewed",K113="Closed"),"Complete",IF(TODAY()&gt;J113,"Review overdue","Pending review")))))))</f>
        <v/>
      </c>
      <c r="O113">
        <f>IFERROR(Assumptions!D111,"")</f>
        <v/>
      </c>
      <c r="P113">
        <f>IFERROR(Assumptions!E111,"")</f>
        <v/>
      </c>
      <c r="Q113">
        <f>IFERROR(Assumptions!F111,"")</f>
        <v/>
      </c>
      <c r="R113">
        <f>IFERROR(Assumptions!G111,"")</f>
        <v/>
      </c>
      <c r="T113">
        <f>IFERROR(Assumptions!K111,"")</f>
        <v/>
      </c>
    </row>
    <row r="114" ht="34" customHeight="1">
      <c r="A114" s="15" t="n"/>
      <c r="B114" s="30" t="n"/>
      <c r="C114" s="15" t="n"/>
      <c r="D114" s="17" t="n"/>
      <c r="E114" s="17" t="n"/>
      <c r="F114" s="17" t="n"/>
      <c r="G114" s="17" t="n"/>
      <c r="H114" s="18" t="n"/>
      <c r="I114" s="17" t="n"/>
      <c r="J114" s="31">
        <f>IF(OR(B114="",G114="",I114&lt;&gt;"Yes"),"",IFERROR(B114+VLOOKUP(G114,Assumptions!$G$4:$H$9,2,FALSE),""))</f>
        <v/>
      </c>
      <c r="K114" s="17" t="n"/>
      <c r="L114" s="13">
        <f>IF(OR(B114="",I114&lt;&gt;"Yes",K114="",K114="Reviewed",K114="Closed"),"",MAX(0,TODAY()-B114))</f>
        <v/>
      </c>
      <c r="M114" s="20">
        <f>IF(A114="","",IF(OR(COUNTBLANK(B114:I114)&gt;0,K114=""),"Complete required fields",IF(I114="No",IF(OR(K114="No Action",K114="Closed"),"Recorded","Check status"),IF(K114="No Action","Check status",IF(J114="","Check area setup",IF(OR(K114="Reviewed",K114="Closed"),"Complete",IF(TODAY()&gt;J114,"Review overdue","Pending review")))))))</f>
        <v/>
      </c>
      <c r="O114">
        <f>IFERROR(Assumptions!D112,"")</f>
        <v/>
      </c>
      <c r="P114">
        <f>IFERROR(Assumptions!E112,"")</f>
        <v/>
      </c>
      <c r="Q114">
        <f>IFERROR(Assumptions!F112,"")</f>
        <v/>
      </c>
      <c r="R114">
        <f>IFERROR(Assumptions!G112,"")</f>
        <v/>
      </c>
      <c r="T114">
        <f>IFERROR(Assumptions!K112,"")</f>
        <v/>
      </c>
    </row>
    <row r="115" ht="34" customHeight="1">
      <c r="A115" s="15" t="n"/>
      <c r="B115" s="30" t="n"/>
      <c r="C115" s="15" t="n"/>
      <c r="D115" s="17" t="n"/>
      <c r="E115" s="17" t="n"/>
      <c r="F115" s="17" t="n"/>
      <c r="G115" s="17" t="n"/>
      <c r="H115" s="18" t="n"/>
      <c r="I115" s="17" t="n"/>
      <c r="J115" s="32">
        <f>IF(OR(B115="",G115="",I115&lt;&gt;"Yes"),"",IFERROR(B115+VLOOKUP(G115,Assumptions!$G$4:$H$9,2,FALSE),""))</f>
        <v/>
      </c>
      <c r="K115" s="17" t="n"/>
      <c r="L115" s="12">
        <f>IF(OR(B115="",I115&lt;&gt;"Yes",K115="",K115="Reviewed",K115="Closed"),"",MAX(0,TODAY()-B115))</f>
        <v/>
      </c>
      <c r="M115" s="22">
        <f>IF(A115="","",IF(OR(COUNTBLANK(B115:I115)&gt;0,K115=""),"Complete required fields",IF(I115="No",IF(OR(K115="No Action",K115="Closed"),"Recorded","Check status"),IF(K115="No Action","Check status",IF(J115="","Check area setup",IF(OR(K115="Reviewed",K115="Closed"),"Complete",IF(TODAY()&gt;J115,"Review overdue","Pending review")))))))</f>
        <v/>
      </c>
      <c r="O115">
        <f>IFERROR(Assumptions!D113,"")</f>
        <v/>
      </c>
      <c r="P115">
        <f>IFERROR(Assumptions!E113,"")</f>
        <v/>
      </c>
      <c r="Q115">
        <f>IFERROR(Assumptions!F113,"")</f>
        <v/>
      </c>
      <c r="R115">
        <f>IFERROR(Assumptions!G113,"")</f>
        <v/>
      </c>
      <c r="T115">
        <f>IFERROR(Assumptions!K113,"")</f>
        <v/>
      </c>
    </row>
    <row r="116" ht="34" customHeight="1">
      <c r="A116" s="15" t="n"/>
      <c r="B116" s="30" t="n"/>
      <c r="C116" s="15" t="n"/>
      <c r="D116" s="17" t="n"/>
      <c r="E116" s="17" t="n"/>
      <c r="F116" s="17" t="n"/>
      <c r="G116" s="17" t="n"/>
      <c r="H116" s="18" t="n"/>
      <c r="I116" s="17" t="n"/>
      <c r="J116" s="31">
        <f>IF(OR(B116="",G116="",I116&lt;&gt;"Yes"),"",IFERROR(B116+VLOOKUP(G116,Assumptions!$G$4:$H$9,2,FALSE),""))</f>
        <v/>
      </c>
      <c r="K116" s="17" t="n"/>
      <c r="L116" s="13">
        <f>IF(OR(B116="",I116&lt;&gt;"Yes",K116="",K116="Reviewed",K116="Closed"),"",MAX(0,TODAY()-B116))</f>
        <v/>
      </c>
      <c r="M116" s="20">
        <f>IF(A116="","",IF(OR(COUNTBLANK(B116:I116)&gt;0,K116=""),"Complete required fields",IF(I116="No",IF(OR(K116="No Action",K116="Closed"),"Recorded","Check status"),IF(K116="No Action","Check status",IF(J116="","Check area setup",IF(OR(K116="Reviewed",K116="Closed"),"Complete",IF(TODAY()&gt;J116,"Review overdue","Pending review")))))))</f>
        <v/>
      </c>
      <c r="O116">
        <f>IFERROR(Assumptions!D114,"")</f>
        <v/>
      </c>
      <c r="P116">
        <f>IFERROR(Assumptions!E114,"")</f>
        <v/>
      </c>
      <c r="Q116">
        <f>IFERROR(Assumptions!F114,"")</f>
        <v/>
      </c>
      <c r="R116">
        <f>IFERROR(Assumptions!G114,"")</f>
        <v/>
      </c>
      <c r="T116">
        <f>IFERROR(Assumptions!K114,"")</f>
        <v/>
      </c>
    </row>
    <row r="117" ht="34" customHeight="1">
      <c r="A117" s="15" t="n"/>
      <c r="B117" s="30" t="n"/>
      <c r="C117" s="15" t="n"/>
      <c r="D117" s="17" t="n"/>
      <c r="E117" s="17" t="n"/>
      <c r="F117" s="17" t="n"/>
      <c r="G117" s="17" t="n"/>
      <c r="H117" s="18" t="n"/>
      <c r="I117" s="17" t="n"/>
      <c r="J117" s="32">
        <f>IF(OR(B117="",G117="",I117&lt;&gt;"Yes"),"",IFERROR(B117+VLOOKUP(G117,Assumptions!$G$4:$H$9,2,FALSE),""))</f>
        <v/>
      </c>
      <c r="K117" s="17" t="n"/>
      <c r="L117" s="12">
        <f>IF(OR(B117="",I117&lt;&gt;"Yes",K117="",K117="Reviewed",K117="Closed"),"",MAX(0,TODAY()-B117))</f>
        <v/>
      </c>
      <c r="M117" s="22">
        <f>IF(A117="","",IF(OR(COUNTBLANK(B117:I117)&gt;0,K117=""),"Complete required fields",IF(I117="No",IF(OR(K117="No Action",K117="Closed"),"Recorded","Check status"),IF(K117="No Action","Check status",IF(J117="","Check area setup",IF(OR(K117="Reviewed",K117="Closed"),"Complete",IF(TODAY()&gt;J117,"Review overdue","Pending review")))))))</f>
        <v/>
      </c>
      <c r="O117">
        <f>IFERROR(Assumptions!D115,"")</f>
        <v/>
      </c>
      <c r="P117">
        <f>IFERROR(Assumptions!E115,"")</f>
        <v/>
      </c>
      <c r="Q117">
        <f>IFERROR(Assumptions!F115,"")</f>
        <v/>
      </c>
      <c r="R117">
        <f>IFERROR(Assumptions!G115,"")</f>
        <v/>
      </c>
      <c r="T117">
        <f>IFERROR(Assumptions!K115,"")</f>
        <v/>
      </c>
    </row>
    <row r="118" ht="34" customHeight="1">
      <c r="A118" s="15" t="n"/>
      <c r="B118" s="30" t="n"/>
      <c r="C118" s="15" t="n"/>
      <c r="D118" s="17" t="n"/>
      <c r="E118" s="17" t="n"/>
      <c r="F118" s="17" t="n"/>
      <c r="G118" s="17" t="n"/>
      <c r="H118" s="18" t="n"/>
      <c r="I118" s="17" t="n"/>
      <c r="J118" s="31">
        <f>IF(OR(B118="",G118="",I118&lt;&gt;"Yes"),"",IFERROR(B118+VLOOKUP(G118,Assumptions!$G$4:$H$9,2,FALSE),""))</f>
        <v/>
      </c>
      <c r="K118" s="17" t="n"/>
      <c r="L118" s="13">
        <f>IF(OR(B118="",I118&lt;&gt;"Yes",K118="",K118="Reviewed",K118="Closed"),"",MAX(0,TODAY()-B118))</f>
        <v/>
      </c>
      <c r="M118" s="20">
        <f>IF(A118="","",IF(OR(COUNTBLANK(B118:I118)&gt;0,K118=""),"Complete required fields",IF(I118="No",IF(OR(K118="No Action",K118="Closed"),"Recorded","Check status"),IF(K118="No Action","Check status",IF(J118="","Check area setup",IF(OR(K118="Reviewed",K118="Closed"),"Complete",IF(TODAY()&gt;J118,"Review overdue","Pending review")))))))</f>
        <v/>
      </c>
      <c r="O118">
        <f>IFERROR(Assumptions!D116,"")</f>
        <v/>
      </c>
      <c r="P118">
        <f>IFERROR(Assumptions!E116,"")</f>
        <v/>
      </c>
      <c r="Q118">
        <f>IFERROR(Assumptions!F116,"")</f>
        <v/>
      </c>
      <c r="R118">
        <f>IFERROR(Assumptions!G116,"")</f>
        <v/>
      </c>
      <c r="T118">
        <f>IFERROR(Assumptions!K116,"")</f>
        <v/>
      </c>
    </row>
    <row r="119" ht="34" customHeight="1">
      <c r="A119" s="15" t="n"/>
      <c r="B119" s="30" t="n"/>
      <c r="C119" s="15" t="n"/>
      <c r="D119" s="17" t="n"/>
      <c r="E119" s="17" t="n"/>
      <c r="F119" s="17" t="n"/>
      <c r="G119" s="17" t="n"/>
      <c r="H119" s="18" t="n"/>
      <c r="I119" s="17" t="n"/>
      <c r="J119" s="32">
        <f>IF(OR(B119="",G119="",I119&lt;&gt;"Yes"),"",IFERROR(B119+VLOOKUP(G119,Assumptions!$G$4:$H$9,2,FALSE),""))</f>
        <v/>
      </c>
      <c r="K119" s="17" t="n"/>
      <c r="L119" s="12">
        <f>IF(OR(B119="",I119&lt;&gt;"Yes",K119="",K119="Reviewed",K119="Closed"),"",MAX(0,TODAY()-B119))</f>
        <v/>
      </c>
      <c r="M119" s="22">
        <f>IF(A119="","",IF(OR(COUNTBLANK(B119:I119)&gt;0,K119=""),"Complete required fields",IF(I119="No",IF(OR(K119="No Action",K119="Closed"),"Recorded","Check status"),IF(K119="No Action","Check status",IF(J119="","Check area setup",IF(OR(K119="Reviewed",K119="Closed"),"Complete",IF(TODAY()&gt;J119,"Review overdue","Pending review")))))))</f>
        <v/>
      </c>
      <c r="O119">
        <f>IFERROR(Assumptions!D117,"")</f>
        <v/>
      </c>
      <c r="P119">
        <f>IFERROR(Assumptions!E117,"")</f>
        <v/>
      </c>
      <c r="Q119">
        <f>IFERROR(Assumptions!F117,"")</f>
        <v/>
      </c>
      <c r="R119">
        <f>IFERROR(Assumptions!G117,"")</f>
        <v/>
      </c>
      <c r="T119">
        <f>IFERROR(Assumptions!K117,"")</f>
        <v/>
      </c>
    </row>
    <row r="120" ht="34" customHeight="1">
      <c r="A120" s="15" t="n"/>
      <c r="B120" s="30" t="n"/>
      <c r="C120" s="15" t="n"/>
      <c r="D120" s="17" t="n"/>
      <c r="E120" s="17" t="n"/>
      <c r="F120" s="17" t="n"/>
      <c r="G120" s="17" t="n"/>
      <c r="H120" s="18" t="n"/>
      <c r="I120" s="17" t="n"/>
      <c r="J120" s="31">
        <f>IF(OR(B120="",G120="",I120&lt;&gt;"Yes"),"",IFERROR(B120+VLOOKUP(G120,Assumptions!$G$4:$H$9,2,FALSE),""))</f>
        <v/>
      </c>
      <c r="K120" s="17" t="n"/>
      <c r="L120" s="13">
        <f>IF(OR(B120="",I120&lt;&gt;"Yes",K120="",K120="Reviewed",K120="Closed"),"",MAX(0,TODAY()-B120))</f>
        <v/>
      </c>
      <c r="M120" s="20">
        <f>IF(A120="","",IF(OR(COUNTBLANK(B120:I120)&gt;0,K120=""),"Complete required fields",IF(I120="No",IF(OR(K120="No Action",K120="Closed"),"Recorded","Check status"),IF(K120="No Action","Check status",IF(J120="","Check area setup",IF(OR(K120="Reviewed",K120="Closed"),"Complete",IF(TODAY()&gt;J120,"Review overdue","Pending review")))))))</f>
        <v/>
      </c>
      <c r="O120">
        <f>IFERROR(Assumptions!D118,"")</f>
        <v/>
      </c>
      <c r="P120">
        <f>IFERROR(Assumptions!E118,"")</f>
        <v/>
      </c>
      <c r="Q120">
        <f>IFERROR(Assumptions!F118,"")</f>
        <v/>
      </c>
      <c r="R120">
        <f>IFERROR(Assumptions!G118,"")</f>
        <v/>
      </c>
      <c r="T120">
        <f>IFERROR(Assumptions!K118,"")</f>
        <v/>
      </c>
    </row>
    <row r="121" ht="34" customHeight="1">
      <c r="A121" s="15" t="n"/>
      <c r="B121" s="30" t="n"/>
      <c r="C121" s="15" t="n"/>
      <c r="D121" s="17" t="n"/>
      <c r="E121" s="17" t="n"/>
      <c r="F121" s="17" t="n"/>
      <c r="G121" s="17" t="n"/>
      <c r="H121" s="18" t="n"/>
      <c r="I121" s="17" t="n"/>
      <c r="J121" s="32">
        <f>IF(OR(B121="",G121="",I121&lt;&gt;"Yes"),"",IFERROR(B121+VLOOKUP(G121,Assumptions!$G$4:$H$9,2,FALSE),""))</f>
        <v/>
      </c>
      <c r="K121" s="17" t="n"/>
      <c r="L121" s="12">
        <f>IF(OR(B121="",I121&lt;&gt;"Yes",K121="",K121="Reviewed",K121="Closed"),"",MAX(0,TODAY()-B121))</f>
        <v/>
      </c>
      <c r="M121" s="22">
        <f>IF(A121="","",IF(OR(COUNTBLANK(B121:I121)&gt;0,K121=""),"Complete required fields",IF(I121="No",IF(OR(K121="No Action",K121="Closed"),"Recorded","Check status"),IF(K121="No Action","Check status",IF(J121="","Check area setup",IF(OR(K121="Reviewed",K121="Closed"),"Complete",IF(TODAY()&gt;J121,"Review overdue","Pending review")))))))</f>
        <v/>
      </c>
      <c r="O121">
        <f>IFERROR(Assumptions!D119,"")</f>
        <v/>
      </c>
      <c r="P121">
        <f>IFERROR(Assumptions!E119,"")</f>
        <v/>
      </c>
      <c r="Q121">
        <f>IFERROR(Assumptions!F119,"")</f>
        <v/>
      </c>
      <c r="R121">
        <f>IFERROR(Assumptions!G119,"")</f>
        <v/>
      </c>
      <c r="T121">
        <f>IFERROR(Assumptions!K119,"")</f>
        <v/>
      </c>
    </row>
    <row r="122" ht="34" customHeight="1">
      <c r="A122" s="15" t="n"/>
      <c r="B122" s="30" t="n"/>
      <c r="C122" s="15" t="n"/>
      <c r="D122" s="17" t="n"/>
      <c r="E122" s="17" t="n"/>
      <c r="F122" s="17" t="n"/>
      <c r="G122" s="17" t="n"/>
      <c r="H122" s="18" t="n"/>
      <c r="I122" s="17" t="n"/>
      <c r="J122" s="31">
        <f>IF(OR(B122="",G122="",I122&lt;&gt;"Yes"),"",IFERROR(B122+VLOOKUP(G122,Assumptions!$G$4:$H$9,2,FALSE),""))</f>
        <v/>
      </c>
      <c r="K122" s="17" t="n"/>
      <c r="L122" s="13">
        <f>IF(OR(B122="",I122&lt;&gt;"Yes",K122="",K122="Reviewed",K122="Closed"),"",MAX(0,TODAY()-B122))</f>
        <v/>
      </c>
      <c r="M122" s="20">
        <f>IF(A122="","",IF(OR(COUNTBLANK(B122:I122)&gt;0,K122=""),"Complete required fields",IF(I122="No",IF(OR(K122="No Action",K122="Closed"),"Recorded","Check status"),IF(K122="No Action","Check status",IF(J122="","Check area setup",IF(OR(K122="Reviewed",K122="Closed"),"Complete",IF(TODAY()&gt;J122,"Review overdue","Pending review")))))))</f>
        <v/>
      </c>
      <c r="O122">
        <f>IFERROR(Assumptions!D120,"")</f>
        <v/>
      </c>
      <c r="P122">
        <f>IFERROR(Assumptions!E120,"")</f>
        <v/>
      </c>
      <c r="Q122">
        <f>IFERROR(Assumptions!F120,"")</f>
        <v/>
      </c>
      <c r="R122">
        <f>IFERROR(Assumptions!G120,"")</f>
        <v/>
      </c>
      <c r="T122">
        <f>IFERROR(Assumptions!K120,"")</f>
        <v/>
      </c>
    </row>
    <row r="123" ht="34" customHeight="1">
      <c r="A123" s="15" t="n"/>
      <c r="B123" s="30" t="n"/>
      <c r="C123" s="15" t="n"/>
      <c r="D123" s="17" t="n"/>
      <c r="E123" s="17" t="n"/>
      <c r="F123" s="17" t="n"/>
      <c r="G123" s="17" t="n"/>
      <c r="H123" s="18" t="n"/>
      <c r="I123" s="17" t="n"/>
      <c r="J123" s="32">
        <f>IF(OR(B123="",G123="",I123&lt;&gt;"Yes"),"",IFERROR(B123+VLOOKUP(G123,Assumptions!$G$4:$H$9,2,FALSE),""))</f>
        <v/>
      </c>
      <c r="K123" s="17" t="n"/>
      <c r="L123" s="12">
        <f>IF(OR(B123="",I123&lt;&gt;"Yes",K123="",K123="Reviewed",K123="Closed"),"",MAX(0,TODAY()-B123))</f>
        <v/>
      </c>
      <c r="M123" s="22">
        <f>IF(A123="","",IF(OR(COUNTBLANK(B123:I123)&gt;0,K123=""),"Complete required fields",IF(I123="No",IF(OR(K123="No Action",K123="Closed"),"Recorded","Check status"),IF(K123="No Action","Check status",IF(J123="","Check area setup",IF(OR(K123="Reviewed",K123="Closed"),"Complete",IF(TODAY()&gt;J123,"Review overdue","Pending review")))))))</f>
        <v/>
      </c>
      <c r="O123">
        <f>IFERROR(Assumptions!D121,"")</f>
        <v/>
      </c>
      <c r="P123">
        <f>IFERROR(Assumptions!E121,"")</f>
        <v/>
      </c>
      <c r="Q123">
        <f>IFERROR(Assumptions!F121,"")</f>
        <v/>
      </c>
      <c r="R123">
        <f>IFERROR(Assumptions!G121,"")</f>
        <v/>
      </c>
      <c r="T123">
        <f>IFERROR(Assumptions!K121,"")</f>
        <v/>
      </c>
    </row>
    <row r="124" ht="34" customHeight="1">
      <c r="A124" s="15" t="n"/>
      <c r="B124" s="30" t="n"/>
      <c r="C124" s="15" t="n"/>
      <c r="D124" s="17" t="n"/>
      <c r="E124" s="17" t="n"/>
      <c r="F124" s="17" t="n"/>
      <c r="G124" s="17" t="n"/>
      <c r="H124" s="18" t="n"/>
      <c r="I124" s="17" t="n"/>
      <c r="J124" s="31">
        <f>IF(OR(B124="",G124="",I124&lt;&gt;"Yes"),"",IFERROR(B124+VLOOKUP(G124,Assumptions!$G$4:$H$9,2,FALSE),""))</f>
        <v/>
      </c>
      <c r="K124" s="17" t="n"/>
      <c r="L124" s="13">
        <f>IF(OR(B124="",I124&lt;&gt;"Yes",K124="",K124="Reviewed",K124="Closed"),"",MAX(0,TODAY()-B124))</f>
        <v/>
      </c>
      <c r="M124" s="20">
        <f>IF(A124="","",IF(OR(COUNTBLANK(B124:I124)&gt;0,K124=""),"Complete required fields",IF(I124="No",IF(OR(K124="No Action",K124="Closed"),"Recorded","Check status"),IF(K124="No Action","Check status",IF(J124="","Check area setup",IF(OR(K124="Reviewed",K124="Closed"),"Complete",IF(TODAY()&gt;J124,"Review overdue","Pending review")))))))</f>
        <v/>
      </c>
      <c r="O124">
        <f>IFERROR(Assumptions!D122,"")</f>
        <v/>
      </c>
      <c r="P124">
        <f>IFERROR(Assumptions!E122,"")</f>
        <v/>
      </c>
      <c r="Q124">
        <f>IFERROR(Assumptions!F122,"")</f>
        <v/>
      </c>
      <c r="R124">
        <f>IFERROR(Assumptions!G122,"")</f>
        <v/>
      </c>
      <c r="T124">
        <f>IFERROR(Assumptions!K122,"")</f>
        <v/>
      </c>
    </row>
    <row r="125" ht="34" customHeight="1">
      <c r="A125" s="15" t="n"/>
      <c r="B125" s="30" t="n"/>
      <c r="C125" s="15" t="n"/>
      <c r="D125" s="17" t="n"/>
      <c r="E125" s="17" t="n"/>
      <c r="F125" s="17" t="n"/>
      <c r="G125" s="17" t="n"/>
      <c r="H125" s="18" t="n"/>
      <c r="I125" s="17" t="n"/>
      <c r="J125" s="32">
        <f>IF(OR(B125="",G125="",I125&lt;&gt;"Yes"),"",IFERROR(B125+VLOOKUP(G125,Assumptions!$G$4:$H$9,2,FALSE),""))</f>
        <v/>
      </c>
      <c r="K125" s="17" t="n"/>
      <c r="L125" s="12">
        <f>IF(OR(B125="",I125&lt;&gt;"Yes",K125="",K125="Reviewed",K125="Closed"),"",MAX(0,TODAY()-B125))</f>
        <v/>
      </c>
      <c r="M125" s="22">
        <f>IF(A125="","",IF(OR(COUNTBLANK(B125:I125)&gt;0,K125=""),"Complete required fields",IF(I125="No",IF(OR(K125="No Action",K125="Closed"),"Recorded","Check status"),IF(K125="No Action","Check status",IF(J125="","Check area setup",IF(OR(K125="Reviewed",K125="Closed"),"Complete",IF(TODAY()&gt;J125,"Review overdue","Pending review")))))))</f>
        <v/>
      </c>
      <c r="O125">
        <f>IFERROR(Assumptions!D123,"")</f>
        <v/>
      </c>
      <c r="P125">
        <f>IFERROR(Assumptions!E123,"")</f>
        <v/>
      </c>
      <c r="Q125">
        <f>IFERROR(Assumptions!F123,"")</f>
        <v/>
      </c>
      <c r="R125">
        <f>IFERROR(Assumptions!G123,"")</f>
        <v/>
      </c>
      <c r="T125">
        <f>IFERROR(Assumptions!K123,"")</f>
        <v/>
      </c>
    </row>
  </sheetData>
  <autoFilter ref="A5:M125"/>
  <mergeCells count="1">
    <mergeCell ref="A1:M1"/>
  </mergeCells>
  <conditionalFormatting sqref="A6:M125">
    <cfRule type="expression" priority="1" dxfId="0" stopIfTrue="1">
      <formula>AND($A6&lt;&gt;"",COUNTIF($A$6:$A$125,$A6)&gt;1)</formula>
    </cfRule>
    <cfRule type="expression" priority="2" dxfId="0" stopIfTrue="1">
      <formula>AND($A6&lt;&gt;"",OR($B6="",$C6="",$D6="",$E6="",$F6="",$G6="",$H6="",$I6="",$K6=""))</formula>
    </cfRule>
    <cfRule type="expression" priority="3" dxfId="0" stopIfTrue="1">
      <formula>$M6="Review overdue"</formula>
    </cfRule>
    <cfRule type="expression" priority="4" dxfId="1" stopIfTrue="1">
      <formula>OR($M6="Complete",$M6="Recorded")</formula>
    </cfRule>
  </conditionalFormatting>
  <dataValidations count="8">
    <dataValidation sqref="D6:D125" showDropDown="0" showInputMessage="0" showErrorMessage="0" allowBlank="0" errorTitle="Check room" error="Select a room from the editable Assumptions list." promptTitle="Room" prompt="Choose the assigned room." type="list">
      <formula1>=$O$6:$O$9</formula1>
    </dataValidation>
    <dataValidation sqref="E6:E125" showDropDown="0" showInputMessage="0" showErrorMessage="0" allowBlank="0" errorTitle="Check observer" error="Select an observer from the editable Assumptions list." promptTitle="Observer" prompt="Choose the fictional observer identifier." type="list">
      <formula1>=$P$6:$P$9</formula1>
    </dataValidation>
    <dataValidation sqref="F6:F125" showDropDown="0" showInputMessage="0" showErrorMessage="0" allowBlank="0" errorTitle="Check context" error="Select a context from the editable Assumptions list." promptTitle="Context" prompt="Choose the observation context." type="list">
      <formula1>=$Q$6:$Q$11</formula1>
    </dataValidation>
    <dataValidation sqref="G6:G125" showDropDown="0" showInputMessage="0" showErrorMessage="0" allowBlank="0" errorTitle="Check development area" error="Select a development area from the editable Assumptions list." promptTitle="Development area" prompt="Use the administrative category that best matches the factual observation." type="list">
      <formula1>=$R$6:$R$11</formula1>
    </dataValidation>
    <dataValidation sqref="I6:I125" showDropDown="0" showInputMessage="0" showErrorMessage="0" allowBlank="0" errorTitle="Check follow-up" error="Select Yes or No." promptTitle="Follow-up" prompt="Indicate whether staff plan a human review." type="list">
      <formula1>=$S$6:$S$7</formula1>
    </dataValidation>
    <dataValidation sqref="K6:K125" showDropDown="0" showInputMessage="0" showErrorMessage="0" allowBlank="0" errorTitle="Check status" error="Select a status from the editable Assumptions list." promptTitle="Status" prompt="Choose the current administrative status." type="list">
      <formula1>=$T$6:$T$9</formula1>
    </dataValidation>
    <dataValidation sqref="B6:B125" showDropDown="0" showInputMessage="0" showErrorMessage="0" allowBlank="0" errorTitle="Check observation date" error="Enter a date within the editable Assumptions date range." promptTitle="Observation date" prompt="Use MM/DD/YYYY within the allowed date range." type="date" operator="between">
      <formula1>$U$6</formula1>
      <formula2>$V$6</formula2>
    </dataValidation>
    <dataValidation sqref="H6:H125" showDropDown="0" showInputMessage="0" showErrorMessage="0" allowBlank="0" errorTitle="Check observation text" error="Enter factual observation text within the editable character limit." promptTitle="Objective observation" prompt="Describe observable actions or words without diagnosis or clinical scoring." type="textLength" operator="between">
      <formula1>1</formula1>
      <formula2>$W$6</formula2>
    </dataValidation>
  </dataValidations>
  <pageMargins left="0.25" right="0.25" top="0.35" bottom="0.35" header="0.15" footer="0.1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K9"/>
  <sheetViews>
    <sheetView showGridLines="0" zoomScale="9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18" customWidth="1" min="2" max="2"/>
    <col width="3" customWidth="1" min="3" max="3"/>
    <col width="18" customWidth="1" min="4" max="4"/>
    <col width="23" customWidth="1" min="5" max="5"/>
    <col width="18" customWidth="1" min="6" max="6"/>
    <col width="21" customWidth="1" min="7" max="7"/>
    <col width="13" customWidth="1" min="8" max="8"/>
    <col width="3" customWidth="1" min="9" max="9"/>
    <col width="14" customWidth="1" min="10" max="10"/>
    <col width="15" customWidth="1" min="11" max="11"/>
  </cols>
  <sheetData>
    <row r="1" ht="30" customHeight="1">
      <c r="A1" s="1" t="inlineStr">
        <is>
          <t>Daycare Developmental Observation Log — Assumptions</t>
        </is>
      </c>
    </row>
    <row r="2" ht="30" customHeight="1">
      <c r="A2" s="2" t="inlineStr">
        <is>
          <t>Edit choices and limits before use. These settings feed the log validation lists and suggested review targets.</t>
        </is>
      </c>
    </row>
    <row r="3">
      <c r="A3" s="14" t="inlineStr">
        <is>
          <t>Setting</t>
        </is>
      </c>
      <c r="B3" s="14" t="inlineStr">
        <is>
          <t>Editable value</t>
        </is>
      </c>
      <c r="D3" s="14" t="inlineStr">
        <is>
          <t>Rooms</t>
        </is>
      </c>
      <c r="E3" s="14" t="inlineStr">
        <is>
          <t>Observers</t>
        </is>
      </c>
      <c r="F3" s="14" t="inlineStr">
        <is>
          <t>Contexts</t>
        </is>
      </c>
      <c r="G3" s="14" t="inlineStr">
        <is>
          <t>Development areas</t>
        </is>
      </c>
      <c r="H3" s="14" t="inlineStr">
        <is>
          <t>Review days</t>
        </is>
      </c>
      <c r="J3" s="14" t="inlineStr">
        <is>
          <t>Follow-up</t>
        </is>
      </c>
      <c r="K3" s="14" t="inlineStr">
        <is>
          <t>Statuses</t>
        </is>
      </c>
    </row>
    <row r="4">
      <c r="A4" s="23" t="inlineStr">
        <is>
          <t>Earliest allowed observation date</t>
        </is>
      </c>
      <c r="B4" s="30" t="n">
        <v>46023</v>
      </c>
      <c r="D4" s="18" t="inlineStr">
        <is>
          <t>Meadow Room</t>
        </is>
      </c>
      <c r="E4" s="18" t="inlineStr">
        <is>
          <t>Fictional Observer A</t>
        </is>
      </c>
      <c r="F4" s="18" t="inlineStr">
        <is>
          <t>Arrival</t>
        </is>
      </c>
      <c r="G4" s="18" t="inlineStr">
        <is>
          <t>Communication</t>
        </is>
      </c>
      <c r="H4" s="24" t="n">
        <v>14</v>
      </c>
      <c r="J4" s="18" t="inlineStr">
        <is>
          <t>Yes</t>
        </is>
      </c>
      <c r="K4" s="18" t="inlineStr">
        <is>
          <t>Open</t>
        </is>
      </c>
    </row>
    <row r="5">
      <c r="A5" s="23" t="inlineStr">
        <is>
          <t>Latest allowed observation date</t>
        </is>
      </c>
      <c r="B5" s="30" t="n">
        <v>46752</v>
      </c>
      <c r="D5" s="18" t="inlineStr">
        <is>
          <t>Harbor Room</t>
        </is>
      </c>
      <c r="E5" s="18" t="inlineStr">
        <is>
          <t>Fictional Observer B</t>
        </is>
      </c>
      <c r="F5" s="18" t="inlineStr">
        <is>
          <t>Art activity</t>
        </is>
      </c>
      <c r="G5" s="18" t="inlineStr">
        <is>
          <t>Cognitive</t>
        </is>
      </c>
      <c r="H5" s="24" t="n">
        <v>14</v>
      </c>
      <c r="J5" s="18" t="inlineStr">
        <is>
          <t>No</t>
        </is>
      </c>
      <c r="K5" s="18" t="inlineStr">
        <is>
          <t>Reviewed</t>
        </is>
      </c>
    </row>
    <row r="6">
      <c r="A6" s="23" t="inlineStr">
        <is>
          <t>Maximum observation characters</t>
        </is>
      </c>
      <c r="B6" s="25" t="n">
        <v>600</v>
      </c>
      <c r="D6" s="18" t="inlineStr">
        <is>
          <t>Orchard Room</t>
        </is>
      </c>
      <c r="E6" s="18" t="inlineStr">
        <is>
          <t>Fictional Observer C</t>
        </is>
      </c>
      <c r="F6" s="18" t="inlineStr">
        <is>
          <t>Block play</t>
        </is>
      </c>
      <c r="G6" s="18" t="inlineStr">
        <is>
          <t>Fine Motor</t>
        </is>
      </c>
      <c r="H6" s="24" t="n">
        <v>21</v>
      </c>
      <c r="K6" s="18" t="inlineStr">
        <is>
          <t>Closed</t>
        </is>
      </c>
    </row>
    <row r="7">
      <c r="D7" s="18" t="inlineStr">
        <is>
          <t>Studio Room</t>
        </is>
      </c>
      <c r="E7" s="18" t="inlineStr">
        <is>
          <t>Fictional Observer D</t>
        </is>
      </c>
      <c r="F7" s="18" t="inlineStr">
        <is>
          <t>Group time</t>
        </is>
      </c>
      <c r="G7" s="18" t="inlineStr">
        <is>
          <t>Gross Motor</t>
        </is>
      </c>
      <c r="H7" s="24" t="n">
        <v>21</v>
      </c>
      <c r="K7" s="18" t="inlineStr">
        <is>
          <t>No Action</t>
        </is>
      </c>
    </row>
    <row r="8">
      <c r="F8" s="18" t="inlineStr">
        <is>
          <t>Meals</t>
        </is>
      </c>
      <c r="G8" s="18" t="inlineStr">
        <is>
          <t>Social-Emotional</t>
        </is>
      </c>
      <c r="H8" s="24" t="n">
        <v>7</v>
      </c>
    </row>
    <row r="9">
      <c r="F9" s="18" t="inlineStr">
        <is>
          <t>Outdoor play</t>
        </is>
      </c>
      <c r="G9" s="18" t="inlineStr">
        <is>
          <t>Self-Help</t>
        </is>
      </c>
      <c r="H9" s="24" t="n">
        <v>14</v>
      </c>
    </row>
  </sheetData>
  <mergeCells count="1">
    <mergeCell ref="A1:K1"/>
  </mergeCells>
  <conditionalFormatting sqref="B4:B5">
    <cfRule type="expression" priority="1" dxfId="0" stopIfTrue="1">
      <formula>$B$4&gt;$B$5</formula>
    </cfRule>
  </conditionalFormatting>
  <dataValidations count="2">
    <dataValidation sqref="H4:H9" showDropDown="0" showInputMessage="0" showErrorMessage="0" allowBlank="0" errorTitle="Check review days" error="Enter a whole number from 1 through 90." promptTitle="Review window" prompt="Enter an editable review window from 1 through 90 days." type="whole" operator="between">
      <formula1>1</formula1>
      <formula2>90</formula2>
    </dataValidation>
    <dataValidation sqref="B6" showDropDown="0" showInputMessage="0" showErrorMessage="0" allowBlank="0" errorTitle="Check character limit" error="Enter a whole number from 100 through 2,000." promptTitle="Observation length" prompt="Set the maximum factual observation length." type="whole" operator="between">
      <formula1>100</formula1>
      <formula2>2000</formula2>
    </dataValidation>
  </dataValidations>
  <pageMargins left="0.25" right="0.25" top="0.35" bottom="0.35" header="0.15" footer="0.1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Fictional Cedar Lane Early Learning Center</dc:creator>
  <dc:title xmlns:dc="http://purl.org/dc/elements/1.1/">Daycare Developmental Observation Log</dc:title>
  <dc:description xmlns:dc="http://purl.org/dc/elements/1.1/">A fictional developmental observation log for factual staff observations without diagnosis or clinical scoring.</dc:description>
  <dc:subject xmlns:dc="http://purl.org/dc/elements/1.1/">Factual classroom observation tracking</dc:subject>
  <dcterms:created xmlns:dcterms="http://purl.org/dc/terms/" xmlns:xsi="http://www.w3.org/2001/XMLSchema-instance" xsi:type="dcterms:W3CDTF">2026-09-10T23:29:45Z</dcterms:created>
  <dcterms:modified xmlns:dcterms="http://purl.org/dc/terms/" xmlns:xsi="http://www.w3.org/2001/XMLSchema-instance" xsi:type="dcterms:W3CDTF">2026-09-10T23:29:46+00:00Z</dcterms:modified>
</cp:coreProperties>
</file>