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nrollmen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'Enrollment'!$A$4:$S$154</definedName>
    <definedName name="_xlnm._FilterDatabase" localSheetId="2" hidden="1">'Assumptions'!$A$4:$C$10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183B4E"/>
      <sz val="10"/>
    </font>
    <font>
      <name val="Calibri"/>
      <b val="1"/>
      <color rgb="00FFFFFF"/>
      <sz val="10"/>
    </font>
    <font>
      <name val="Calibri"/>
      <b val="1"/>
      <color rgb="00183B4E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0" applyAlignment="1" pivotButton="0" quotePrefix="0" xfId="0">
      <alignment horizontal="left" vertical="center"/>
    </xf>
    <xf numFmtId="164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1" fontId="2" fillId="4" borderId="1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Enrollment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183B4E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'Summary'!$D$5:$D$10</f>
            </numRef>
          </cat>
          <val>
            <numRef>
              <f>'Summary'!$E$5:$E$10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2880000" cy="16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N21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19" customWidth="1" min="2" max="2"/>
    <col width="3" customWidth="1" min="3" max="3"/>
    <col width="20" customWidth="1" min="4" max="4"/>
    <col width="12" customWidth="1" min="5" max="5"/>
    <col width="19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1" t="inlineStr">
        <is>
          <t>Daycare Enrollment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>
      <c r="A2" s="4" t="inlineStr">
        <is>
          <t>As of Date</t>
        </is>
      </c>
      <c r="B2" s="22">
        <f>TODAY()</f>
        <v/>
      </c>
    </row>
    <row r="3"/>
    <row r="4" ht="30" customHeight="1">
      <c r="A4" s="6" t="inlineStr">
        <is>
          <t>Indicator</t>
        </is>
      </c>
      <c r="B4" s="6" t="inlineStr">
        <is>
          <t>Calculated Value</t>
        </is>
      </c>
      <c r="D4" s="7" t="inlineStr">
        <is>
          <t>Status</t>
        </is>
      </c>
      <c r="E4" s="7" t="inlineStr">
        <is>
          <t>Records</t>
        </is>
      </c>
    </row>
    <row r="5">
      <c r="A5" s="8" t="inlineStr">
        <is>
          <t>Applications entered</t>
        </is>
      </c>
      <c r="B5" s="9">
        <f>COUNTIF(Enrollment!$A$5:$A$154,"&lt;&gt;")</f>
        <v/>
      </c>
      <c r="D5" s="8">
        <f>Assumptions!E5</f>
        <v/>
      </c>
      <c r="E5" s="9">
        <f>IF(D5="","",COUNTIF(Enrollment!$H$5:$H$154,D5))</f>
        <v/>
      </c>
    </row>
    <row r="6">
      <c r="A6" s="10" t="inlineStr">
        <is>
          <t>Active pipeline</t>
        </is>
      </c>
      <c r="B6" s="11">
        <f>COUNTIF(Enrollment!$H$5:$H$154,Assumptions!$E$6)+COUNTIF(Enrollment!$H$5:$H$154,Assumptions!$E$7)+COUNTIF(Enrollment!$H$5:$H$154,Assumptions!$E$9)</f>
        <v/>
      </c>
      <c r="D6" s="10">
        <f>Assumptions!E6</f>
        <v/>
      </c>
      <c r="E6" s="11">
        <f>IF(D6="","",COUNTIF(Enrollment!$H$5:$H$154,D6))</f>
        <v/>
      </c>
    </row>
    <row r="7">
      <c r="A7" s="8" t="inlineStr">
        <is>
          <t>Enrolled records</t>
        </is>
      </c>
      <c r="B7" s="9">
        <f>COUNTIF(Enrollment!$H$5:$H$154,Assumptions!$E$8)</f>
        <v/>
      </c>
      <c r="D7" s="8">
        <f>Assumptions!E7</f>
        <v/>
      </c>
      <c r="E7" s="9">
        <f>IF(D7="","",COUNTIF(Enrollment!$H$5:$H$154,D7))</f>
        <v/>
      </c>
    </row>
    <row r="8">
      <c r="A8" s="10" t="inlineStr">
        <is>
          <t>Waitlisted records</t>
        </is>
      </c>
      <c r="B8" s="11">
        <f>COUNTIF(Enrollment!$H$5:$H$154,Assumptions!$E$9)</f>
        <v/>
      </c>
      <c r="D8" s="10">
        <f>Assumptions!E8</f>
        <v/>
      </c>
      <c r="E8" s="11">
        <f>IF(D8="","",COUNTIF(Enrollment!$H$5:$H$154,D8))</f>
        <v/>
      </c>
    </row>
    <row r="9">
      <c r="A9" s="8" t="inlineStr">
        <is>
          <t>Confirmed starts in planning window</t>
        </is>
      </c>
      <c r="B9" s="9">
        <f>COUNTIFS(Enrollment!$H$5:$H$154,Assumptions!$E$8,Enrollment!$I$5:$I$154,"&gt;="&amp;TODAY(),Enrollment!$I$5:$I$154,"&lt;="&amp;TODAY()+Assumptions!$N$9)</f>
        <v/>
      </c>
      <c r="D9" s="8">
        <f>Assumptions!E9</f>
        <v/>
      </c>
      <c r="E9" s="9">
        <f>IF(D9="","",COUNTIF(Enrollment!$H$5:$H$154,D9))</f>
        <v/>
      </c>
    </row>
    <row r="10">
      <c r="A10" s="10" t="inlineStr">
        <is>
          <t>Records needing staff review</t>
        </is>
      </c>
      <c r="B10" s="11">
        <f>COUNTIFS(Enrollment!$A$5:$A$154,"&lt;&gt;",Enrollment!$R$5:$R$154,"&lt;&gt;Ready",Enrollment!$R$5:$R$154,"&lt;&gt;No action")</f>
        <v/>
      </c>
      <c r="D10" s="10">
        <f>Assumptions!E10</f>
        <v/>
      </c>
      <c r="E10" s="11">
        <f>IF(D10="","",COUNTIF(Enrollment!$H$5:$H$154,D10))</f>
        <v/>
      </c>
    </row>
    <row r="11">
      <c r="A11" s="8" t="inlineStr">
        <is>
          <t>Outstanding onboarding steps</t>
        </is>
      </c>
      <c r="B11" s="9">
        <f>SUM(Enrollment!$P$5:$P$154)</f>
        <v/>
      </c>
    </row>
    <row r="12">
      <c r="A12" s="10" t="inlineStr">
        <is>
          <t>Overall planned occupancy</t>
        </is>
      </c>
      <c r="B12" s="23">
        <f>IFERROR(COUNTIF(Enrollment!$H$5:$H$154,Assumptions!$E$8)/SUM(Assumptions!$C$5:$C$10),"")</f>
        <v/>
      </c>
    </row>
    <row r="13"/>
    <row r="14"/>
    <row r="15" ht="30" customHeight="1">
      <c r="A15" s="7" t="inlineStr">
        <is>
          <t>Room</t>
        </is>
      </c>
      <c r="B15" s="7" t="inlineStr">
        <is>
          <t>Capacity</t>
        </is>
      </c>
      <c r="C15" s="7" t="inlineStr">
        <is>
          <t>Enrolled</t>
        </is>
      </c>
      <c r="D15" s="7" t="inlineStr">
        <is>
          <t>Open Seats</t>
        </is>
      </c>
      <c r="E15" s="7" t="inlineStr">
        <is>
          <t>Occupancy</t>
        </is>
      </c>
      <c r="F15" s="7" t="inlineStr">
        <is>
          <t>Capacity Review</t>
        </is>
      </c>
    </row>
    <row r="16">
      <c r="A16" s="10">
        <f>Assumptions!A5</f>
        <v/>
      </c>
      <c r="B16" s="11">
        <f>Assumptions!C5</f>
        <v/>
      </c>
      <c r="C16" s="11">
        <f>IF(A16="","",COUNTIFS(Enrollment!$G$5:$G$154,A16,Enrollment!$H$5:$H$154,Assumptions!$E$8))</f>
        <v/>
      </c>
      <c r="D16" s="11">
        <f>IF(AND(ISNUMBER(B16),ISNUMBER(C16)),B16-C16,"")</f>
        <v/>
      </c>
      <c r="E16" s="23">
        <f>IF(AND(ISNUMBER(B16),ISNUMBER(C16)),IFERROR(C16/B16,""),"")</f>
        <v/>
      </c>
      <c r="F16" s="10">
        <f>IF(OR(B16="",C16=""),"",IF(C16&gt;B16,"Review capacity","Within limit"))</f>
        <v/>
      </c>
    </row>
    <row r="17">
      <c r="A17" s="8">
        <f>Assumptions!A6</f>
        <v/>
      </c>
      <c r="B17" s="9">
        <f>Assumptions!C6</f>
        <v/>
      </c>
      <c r="C17" s="9">
        <f>IF(A17="","",COUNTIFS(Enrollment!$G$5:$G$154,A17,Enrollment!$H$5:$H$154,Assumptions!$E$8))</f>
        <v/>
      </c>
      <c r="D17" s="9">
        <f>IF(AND(ISNUMBER(B17),ISNUMBER(C17)),B17-C17,"")</f>
        <v/>
      </c>
      <c r="E17" s="24">
        <f>IF(AND(ISNUMBER(B17),ISNUMBER(C17)),IFERROR(C17/B17,""),"")</f>
        <v/>
      </c>
      <c r="F17" s="8">
        <f>IF(OR(B17="",C17=""),"",IF(C17&gt;B17,"Review capacity","Within limit"))</f>
        <v/>
      </c>
    </row>
    <row r="18">
      <c r="A18" s="10">
        <f>Assumptions!A7</f>
        <v/>
      </c>
      <c r="B18" s="11">
        <f>Assumptions!C7</f>
        <v/>
      </c>
      <c r="C18" s="11">
        <f>IF(A18="","",COUNTIFS(Enrollment!$G$5:$G$154,A18,Enrollment!$H$5:$H$154,Assumptions!$E$8))</f>
        <v/>
      </c>
      <c r="D18" s="11">
        <f>IF(AND(ISNUMBER(B18),ISNUMBER(C18)),B18-C18,"")</f>
        <v/>
      </c>
      <c r="E18" s="23">
        <f>IF(AND(ISNUMBER(B18),ISNUMBER(C18)),IFERROR(C18/B18,""),"")</f>
        <v/>
      </c>
      <c r="F18" s="10">
        <f>IF(OR(B18="",C18=""),"",IF(C18&gt;B18,"Review capacity","Within limit"))</f>
        <v/>
      </c>
    </row>
    <row r="19">
      <c r="A19" s="8">
        <f>Assumptions!A8</f>
        <v/>
      </c>
      <c r="B19" s="9">
        <f>Assumptions!C8</f>
        <v/>
      </c>
      <c r="C19" s="9">
        <f>IF(A19="","",COUNTIFS(Enrollment!$G$5:$G$154,A19,Enrollment!$H$5:$H$154,Assumptions!$E$8))</f>
        <v/>
      </c>
      <c r="D19" s="9">
        <f>IF(AND(ISNUMBER(B19),ISNUMBER(C19)),B19-C19,"")</f>
        <v/>
      </c>
      <c r="E19" s="24">
        <f>IF(AND(ISNUMBER(B19),ISNUMBER(C19)),IFERROR(C19/B19,""),"")</f>
        <v/>
      </c>
      <c r="F19" s="8">
        <f>IF(OR(B19="",C19=""),"",IF(C19&gt;B19,"Review capacity","Within limit"))</f>
        <v/>
      </c>
    </row>
    <row r="20">
      <c r="A20" s="10">
        <f>Assumptions!A9</f>
        <v/>
      </c>
      <c r="B20" s="11">
        <f>Assumptions!C9</f>
        <v/>
      </c>
      <c r="C20" s="11">
        <f>IF(A20="","",COUNTIFS(Enrollment!$G$5:$G$154,A20,Enrollment!$H$5:$H$154,Assumptions!$E$8))</f>
        <v/>
      </c>
      <c r="D20" s="11">
        <f>IF(AND(ISNUMBER(B20),ISNUMBER(C20)),B20-C20,"")</f>
        <v/>
      </c>
      <c r="E20" s="23">
        <f>IF(AND(ISNUMBER(B20),ISNUMBER(C20)),IFERROR(C20/B20,""),"")</f>
        <v/>
      </c>
      <c r="F20" s="10">
        <f>IF(OR(B20="",C20=""),"",IF(C20&gt;B20,"Review capacity","Within limit"))</f>
        <v/>
      </c>
    </row>
    <row r="21">
      <c r="A21" s="8">
        <f>Assumptions!A10</f>
        <v/>
      </c>
      <c r="B21" s="9">
        <f>Assumptions!C10</f>
        <v/>
      </c>
      <c r="C21" s="9">
        <f>IF(A21="","",COUNTIFS(Enrollment!$G$5:$G$154,A21,Enrollment!$H$5:$H$154,Assumptions!$E$8))</f>
        <v/>
      </c>
      <c r="D21" s="9">
        <f>IF(AND(ISNUMBER(B21),ISNUMBER(C21)),B21-C21,"")</f>
        <v/>
      </c>
      <c r="E21" s="24">
        <f>IF(AND(ISNUMBER(B21),ISNUMBER(C21)),IFERROR(C21/B21,""),"")</f>
        <v/>
      </c>
      <c r="F21" s="8">
        <f>IF(OR(B21="",C21=""),"",IF(C21&gt;B21,"Review capacity","Within limit"))</f>
        <v/>
      </c>
    </row>
  </sheetData>
  <mergeCells count="1">
    <mergeCell ref="A1:N1"/>
  </mergeCells>
  <conditionalFormatting sqref="B10">
    <cfRule type="expression" priority="1" dxfId="0">
      <formula>B10&gt;0</formula>
    </cfRule>
  </conditionalFormatting>
  <conditionalFormatting sqref="B11">
    <cfRule type="expression" priority="2" dxfId="0">
      <formula>B11&gt;0</formula>
    </cfRule>
  </conditionalFormatting>
  <conditionalFormatting sqref="B12">
    <cfRule type="expression" priority="3" dxfId="0">
      <formula>B12&gt;1</formula>
    </cfRule>
  </conditionalFormatting>
  <conditionalFormatting sqref="D16:D21">
    <cfRule type="expression" priority="4" dxfId="0">
      <formula>D16&lt;0</formula>
    </cfRule>
  </conditionalFormatting>
  <conditionalFormatting sqref="E16:E21">
    <cfRule type="expression" priority="5" dxfId="0">
      <formula>E16&gt;1</formula>
    </cfRule>
  </conditionalFormatting>
  <conditionalFormatting sqref="F16:F21">
    <cfRule type="expression" priority="6" dxfId="0">
      <formula>F16="Review capacity"</formula>
    </cfRule>
    <cfRule type="expression" priority="7" dxfId="1">
      <formula>F16="Within limit"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S15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3" customWidth="1" min="2" max="2"/>
    <col width="15" customWidth="1" min="3" max="3"/>
    <col width="18" customWidth="1" min="4" max="4"/>
    <col width="16" customWidth="1" min="5" max="5"/>
    <col width="19" customWidth="1" min="6" max="6"/>
    <col width="18" customWidth="1" min="7" max="7"/>
    <col width="18" customWidth="1" min="8" max="8"/>
    <col width="18" customWidth="1" min="9" max="9"/>
    <col width="18" customWidth="1" min="10" max="10"/>
    <col width="22" customWidth="1" min="11" max="11"/>
    <col width="20" customWidth="1" min="12" max="12"/>
    <col width="17" customWidth="1" min="13" max="13"/>
    <col width="34" customWidth="1" min="14" max="14"/>
    <col width="15" customWidth="1" min="15" max="15"/>
    <col width="18" customWidth="1" min="16" max="16"/>
    <col width="13" customWidth="1" min="17" max="17"/>
    <col width="23" customWidth="1" min="18" max="18"/>
    <col width="23" customWidth="1" min="19" max="19"/>
  </cols>
  <sheetData>
    <row r="1" ht="30" customHeight="1">
      <c r="A1" s="1" t="inlineStr">
        <is>
          <t>Daycare Enrollment Spreadsheet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3" t="n"/>
    </row>
    <row r="2" ht="30" customHeight="1">
      <c r="A2" s="14" t="inlineStr">
        <is>
          <t>Enter applications in yellow cells. Formula columns identify records that need a human review.</t>
        </is>
      </c>
    </row>
    <row r="3"/>
    <row r="4" ht="42" customHeight="1">
      <c r="A4" s="6" t="inlineStr">
        <is>
          <t>Application ID</t>
        </is>
      </c>
      <c r="B4" s="6" t="inlineStr">
        <is>
          <t>Child or Family Label</t>
        </is>
      </c>
      <c r="C4" s="6" t="inlineStr">
        <is>
          <t>Application Date</t>
        </is>
      </c>
      <c r="D4" s="6" t="inlineStr">
        <is>
          <t>Requested Start Date</t>
        </is>
      </c>
      <c r="E4" s="6" t="inlineStr">
        <is>
          <t>Program</t>
        </is>
      </c>
      <c r="F4" s="6" t="inlineStr">
        <is>
          <t>Schedule</t>
        </is>
      </c>
      <c r="G4" s="6" t="inlineStr">
        <is>
          <t>Assigned Room</t>
        </is>
      </c>
      <c r="H4" s="6" t="inlineStr">
        <is>
          <t>Enrollment Status</t>
        </is>
      </c>
      <c r="I4" s="6" t="inlineStr">
        <is>
          <t>Confirmed Start Date</t>
        </is>
      </c>
      <c r="J4" s="6" t="inlineStr">
        <is>
          <t>Enrollment Forms</t>
        </is>
      </c>
      <c r="K4" s="6" t="inlineStr">
        <is>
          <t>Emergency Contact Record</t>
        </is>
      </c>
      <c r="L4" s="6" t="inlineStr">
        <is>
          <t>Immunization Record</t>
        </is>
      </c>
      <c r="M4" s="6" t="inlineStr">
        <is>
          <t>Orientation</t>
        </is>
      </c>
      <c r="N4" s="6" t="inlineStr">
        <is>
          <t>Administrative Notes</t>
        </is>
      </c>
      <c r="O4" s="6" t="inlineStr">
        <is>
          <t>Last Reviewed</t>
        </is>
      </c>
      <c r="P4" s="6" t="inlineStr">
        <is>
          <t>Outstanding Step Count</t>
        </is>
      </c>
      <c r="Q4" s="6" t="inlineStr">
        <is>
          <t>Days to Start</t>
        </is>
      </c>
      <c r="R4" s="6" t="inlineStr">
        <is>
          <t>Review Alert</t>
        </is>
      </c>
      <c r="S4" s="6" t="inlineStr">
        <is>
          <t>Room and Program Check</t>
        </is>
      </c>
    </row>
    <row r="5" ht="34" customHeight="1">
      <c r="A5" s="15" t="inlineStr">
        <is>
          <t>SAMPLE-001</t>
        </is>
      </c>
      <c r="B5" s="16" t="inlineStr">
        <is>
          <t>Fictional Child A</t>
        </is>
      </c>
      <c r="C5" s="25" t="n">
        <v>46229</v>
      </c>
      <c r="D5" s="25" t="n">
        <v>46294</v>
      </c>
      <c r="E5" s="18" t="inlineStr">
        <is>
          <t>Preschool</t>
        </is>
      </c>
      <c r="F5" s="18" t="inlineStr">
        <is>
          <t>Full Week</t>
        </is>
      </c>
      <c r="G5" s="18" t="n"/>
      <c r="H5" s="18" t="inlineStr">
        <is>
          <t>Applied</t>
        </is>
      </c>
      <c r="I5" s="25" t="n"/>
      <c r="J5" s="18" t="inlineStr">
        <is>
          <t>Complete</t>
        </is>
      </c>
      <c r="K5" s="18" t="inlineStr">
        <is>
          <t>Pending</t>
        </is>
      </c>
      <c r="L5" s="18" t="inlineStr">
        <is>
          <t>Complete</t>
        </is>
      </c>
      <c r="M5" s="18" t="inlineStr">
        <is>
          <t>Pending</t>
        </is>
      </c>
      <c r="N5" s="16" t="inlineStr">
        <is>
          <t>Waiting for administrative record review.</t>
        </is>
      </c>
      <c r="O5" s="25" t="n">
        <v>46272</v>
      </c>
      <c r="P5" s="9">
        <f>IF($A5="","",COUNTIF($J5:$M5,Assumptions!$K$6)+COUNTBLANK($J5:$M5))</f>
        <v/>
      </c>
      <c r="Q5" s="9">
        <f>IF($A5="","",IFERROR(IF(ISNUMBER($I5),$I5-TODAY(),IF(ISNUMBER($D5),$D5-TODAY(),"")),""))</f>
        <v/>
      </c>
      <c r="R5" s="19">
        <f>IFERROR(IF($A5="","",IF(OR($B5="",$C5="",$D5="",$E5="",$F5="",$H5=""),"Check required fields",IF(OR(AND(ISNUMBER($D5),ISNUMBER($C5),$D5&lt;$C5),AND(ISNUMBER($I5),ISNUMBER($C5),$I5&lt;$C5)),"Check date order",IF($H5=Assumptions!$E$10,"No action",IF(AND($H5=Assumptions!$E$8,$G5=""),"Assign room",IF(AND($H5=Assumptions!$E$8,$I5=""),"Confirm start",IF(AND($H5=Assumptions!$E$9,$G5&lt;&gt;""),"Review room assignment",IF(OR($S5="Review program",$S5="Review room"),"Check room setup",IF(AND($P5&gt;0,$Q5&lt;&gt;"",$Q5&lt;=Assumptions!$N$10),"Onboarding due soon",IF($P5&gt;0,"Onboarding check","Ready")))))))))),IF($A5="","","Check required fields"))</f>
        <v/>
      </c>
      <c r="S5" s="19">
        <f>IF($A5="","",IF($G5="","Unassigned",IFERROR(IF(VLOOKUP($G5,Assumptions!$A$5:$B$10,2,FALSE)=$E5,"Match","Review program"),"Review room")))</f>
        <v/>
      </c>
    </row>
    <row r="6" ht="34" customHeight="1">
      <c r="A6" s="15" t="inlineStr">
        <is>
          <t>SAMPLE-002</t>
        </is>
      </c>
      <c r="B6" s="16" t="inlineStr">
        <is>
          <t>Fictional Child B</t>
        </is>
      </c>
      <c r="C6" s="25" t="n">
        <v>46234</v>
      </c>
      <c r="D6" s="25" t="n">
        <v>46262</v>
      </c>
      <c r="E6" s="18" t="inlineStr">
        <is>
          <t>Toddlers</t>
        </is>
      </c>
      <c r="F6" s="18" t="inlineStr">
        <is>
          <t>Three Days</t>
        </is>
      </c>
      <c r="G6" s="18" t="inlineStr">
        <is>
          <t>Meadow Room</t>
        </is>
      </c>
      <c r="H6" s="18" t="inlineStr">
        <is>
          <t>Enrolled</t>
        </is>
      </c>
      <c r="I6" s="25" t="n">
        <v>46264</v>
      </c>
      <c r="J6" s="18" t="inlineStr">
        <is>
          <t>Complete</t>
        </is>
      </c>
      <c r="K6" s="18" t="inlineStr">
        <is>
          <t>Complete</t>
        </is>
      </c>
      <c r="L6" s="18" t="inlineStr">
        <is>
          <t>Complete</t>
        </is>
      </c>
      <c r="M6" s="18" t="inlineStr">
        <is>
          <t>Complete</t>
        </is>
      </c>
      <c r="N6" s="16" t="inlineStr">
        <is>
          <t>Start date confirmed.</t>
        </is>
      </c>
      <c r="O6" s="25" t="n">
        <v>46274</v>
      </c>
      <c r="P6" s="11">
        <f>IF($A6="","",COUNTIF($J6:$M6,Assumptions!$K$6)+COUNTBLANK($J6:$M6))</f>
        <v/>
      </c>
      <c r="Q6" s="11">
        <f>IF($A6="","",IFERROR(IF(ISNUMBER($I6),$I6-TODAY(),IF(ISNUMBER($D6),$D6-TODAY(),"")),""))</f>
        <v/>
      </c>
      <c r="R6" s="20">
        <f>IFERROR(IF($A6="","",IF(OR($B6="",$C6="",$D6="",$E6="",$F6="",$H6=""),"Check required fields",IF(OR(AND(ISNUMBER($D6),ISNUMBER($C6),$D6&lt;$C6),AND(ISNUMBER($I6),ISNUMBER($C6),$I6&lt;$C6)),"Check date order",IF($H6=Assumptions!$E$10,"No action",IF(AND($H6=Assumptions!$E$8,$G6=""),"Assign room",IF(AND($H6=Assumptions!$E$8,$I6=""),"Confirm start",IF(AND($H6=Assumptions!$E$9,$G6&lt;&gt;""),"Review room assignment",IF(OR($S6="Review program",$S6="Review room"),"Check room setup",IF(AND($P6&gt;0,$Q6&lt;&gt;"",$Q6&lt;=Assumptions!$N$10),"Onboarding due soon",IF($P6&gt;0,"Onboarding check","Ready")))))))))),IF($A6="","","Check required fields"))</f>
        <v/>
      </c>
      <c r="S6" s="20">
        <f>IF($A6="","",IF($G6="","Unassigned",IFERROR(IF(VLOOKUP($G6,Assumptions!$A$5:$B$10,2,FALSE)=$E6,"Match","Review program"),"Review room")))</f>
        <v/>
      </c>
    </row>
    <row r="7" ht="34" customHeight="1">
      <c r="A7" s="15" t="inlineStr">
        <is>
          <t>SAMPLE-003</t>
        </is>
      </c>
      <c r="B7" s="16" t="inlineStr">
        <is>
          <t>Fictional Child C</t>
        </is>
      </c>
      <c r="C7" s="25" t="n">
        <v>46256</v>
      </c>
      <c r="D7" s="25" t="n">
        <v>46309</v>
      </c>
      <c r="E7" s="18" t="inlineStr">
        <is>
          <t>Infants</t>
        </is>
      </c>
      <c r="F7" s="18" t="inlineStr">
        <is>
          <t>Full Week</t>
        </is>
      </c>
      <c r="G7" s="18" t="n"/>
      <c r="H7" s="18" t="inlineStr">
        <is>
          <t>Waitlisted</t>
        </is>
      </c>
      <c r="I7" s="25" t="n"/>
      <c r="J7" s="18" t="inlineStr">
        <is>
          <t>Pending</t>
        </is>
      </c>
      <c r="K7" s="18" t="inlineStr">
        <is>
          <t>Pending</t>
        </is>
      </c>
      <c r="L7" s="18" t="inlineStr">
        <is>
          <t>Pending</t>
        </is>
      </c>
      <c r="M7" s="18" t="inlineStr">
        <is>
          <t>Pending</t>
        </is>
      </c>
      <c r="N7" s="16" t="inlineStr">
        <is>
          <t>Waiting for space review.</t>
        </is>
      </c>
      <c r="O7" s="25" t="n">
        <v>46271</v>
      </c>
      <c r="P7" s="9">
        <f>IF($A7="","",COUNTIF($J7:$M7,Assumptions!$K$6)+COUNTBLANK($J7:$M7))</f>
        <v/>
      </c>
      <c r="Q7" s="9">
        <f>IF($A7="","",IFERROR(IF(ISNUMBER($I7),$I7-TODAY(),IF(ISNUMBER($D7),$D7-TODAY(),"")),""))</f>
        <v/>
      </c>
      <c r="R7" s="19">
        <f>IFERROR(IF($A7="","",IF(OR($B7="",$C7="",$D7="",$E7="",$F7="",$H7=""),"Check required fields",IF(OR(AND(ISNUMBER($D7),ISNUMBER($C7),$D7&lt;$C7),AND(ISNUMBER($I7),ISNUMBER($C7),$I7&lt;$C7)),"Check date order",IF($H7=Assumptions!$E$10,"No action",IF(AND($H7=Assumptions!$E$8,$G7=""),"Assign room",IF(AND($H7=Assumptions!$E$8,$I7=""),"Confirm start",IF(AND($H7=Assumptions!$E$9,$G7&lt;&gt;""),"Review room assignment",IF(OR($S7="Review program",$S7="Review room"),"Check room setup",IF(AND($P7&gt;0,$Q7&lt;&gt;"",$Q7&lt;=Assumptions!$N$10),"Onboarding due soon",IF($P7&gt;0,"Onboarding check","Ready")))))))))),IF($A7="","","Check required fields"))</f>
        <v/>
      </c>
      <c r="S7" s="19">
        <f>IF($A7="","",IF($G7="","Unassigned",IFERROR(IF(VLOOKUP($G7,Assumptions!$A$5:$B$10,2,FALSE)=$E7,"Match","Review program"),"Review room")))</f>
        <v/>
      </c>
    </row>
    <row r="8" ht="34" customHeight="1">
      <c r="A8" s="15" t="inlineStr">
        <is>
          <t>SAMPLE-004</t>
        </is>
      </c>
      <c r="B8" s="16" t="inlineStr">
        <is>
          <t>Fictional Child D</t>
        </is>
      </c>
      <c r="C8" s="25" t="n">
        <v>46253</v>
      </c>
      <c r="D8" s="25" t="n">
        <v>46289</v>
      </c>
      <c r="E8" s="18" t="inlineStr">
        <is>
          <t>Pre-K</t>
        </is>
      </c>
      <c r="F8" s="18" t="inlineStr">
        <is>
          <t>Full Week</t>
        </is>
      </c>
      <c r="G8" s="18" t="inlineStr">
        <is>
          <t>Orchard Room</t>
        </is>
      </c>
      <c r="H8" s="18" t="inlineStr">
        <is>
          <t>Offered</t>
        </is>
      </c>
      <c r="I8" s="25" t="n"/>
      <c r="J8" s="18" t="inlineStr">
        <is>
          <t>Complete</t>
        </is>
      </c>
      <c r="K8" s="18" t="inlineStr">
        <is>
          <t>Complete</t>
        </is>
      </c>
      <c r="L8" s="18" t="inlineStr">
        <is>
          <t>Pending</t>
        </is>
      </c>
      <c r="M8" s="18" t="inlineStr">
        <is>
          <t>Pending</t>
        </is>
      </c>
      <c r="N8" s="16" t="inlineStr">
        <is>
          <t>Tentative room entry needs program review.</t>
        </is>
      </c>
      <c r="O8" s="25" t="n">
        <v>46273</v>
      </c>
      <c r="P8" s="11">
        <f>IF($A8="","",COUNTIF($J8:$M8,Assumptions!$K$6)+COUNTBLANK($J8:$M8))</f>
        <v/>
      </c>
      <c r="Q8" s="11">
        <f>IF($A8="","",IFERROR(IF(ISNUMBER($I8),$I8-TODAY(),IF(ISNUMBER($D8),$D8-TODAY(),"")),""))</f>
        <v/>
      </c>
      <c r="R8" s="20">
        <f>IFERROR(IF($A8="","",IF(OR($B8="",$C8="",$D8="",$E8="",$F8="",$H8=""),"Check required fields",IF(OR(AND(ISNUMBER($D8),ISNUMBER($C8),$D8&lt;$C8),AND(ISNUMBER($I8),ISNUMBER($C8),$I8&lt;$C8)),"Check date order",IF($H8=Assumptions!$E$10,"No action",IF(AND($H8=Assumptions!$E$8,$G8=""),"Assign room",IF(AND($H8=Assumptions!$E$8,$I8=""),"Confirm start",IF(AND($H8=Assumptions!$E$9,$G8&lt;&gt;""),"Review room assignment",IF(OR($S8="Review program",$S8="Review room"),"Check room setup",IF(AND($P8&gt;0,$Q8&lt;&gt;"",$Q8&lt;=Assumptions!$N$10),"Onboarding due soon",IF($P8&gt;0,"Onboarding check","Ready")))))))))),IF($A8="","","Check required fields"))</f>
        <v/>
      </c>
      <c r="S8" s="20">
        <f>IF($A8="","",IF($G8="","Unassigned",IFERROR(IF(VLOOKUP($G8,Assumptions!$A$5:$B$10,2,FALSE)=$E8,"Match","Review program"),"Review room")))</f>
        <v/>
      </c>
    </row>
    <row r="9" ht="34" customHeight="1">
      <c r="A9" s="15" t="inlineStr">
        <is>
          <t>SAMPLE-005</t>
        </is>
      </c>
      <c r="B9" s="16" t="inlineStr">
        <is>
          <t>Fictional Child E</t>
        </is>
      </c>
      <c r="C9" s="25" t="n">
        <v>46244</v>
      </c>
      <c r="D9" s="25" t="n">
        <v>46288</v>
      </c>
      <c r="E9" s="18" t="inlineStr">
        <is>
          <t>Preschool</t>
        </is>
      </c>
      <c r="F9" s="18" t="inlineStr">
        <is>
          <t>Full Week</t>
        </is>
      </c>
      <c r="G9" s="18" t="inlineStr">
        <is>
          <t>Orchard Room</t>
        </is>
      </c>
      <c r="H9" s="18" t="inlineStr">
        <is>
          <t>Enrolled</t>
        </is>
      </c>
      <c r="I9" s="25" t="n">
        <v>46288</v>
      </c>
      <c r="J9" s="18" t="inlineStr">
        <is>
          <t>Complete</t>
        </is>
      </c>
      <c r="K9" s="18" t="inlineStr">
        <is>
          <t>Pending</t>
        </is>
      </c>
      <c r="L9" s="18" t="inlineStr">
        <is>
          <t>Complete</t>
        </is>
      </c>
      <c r="M9" s="18" t="inlineStr">
        <is>
          <t>Complete</t>
        </is>
      </c>
      <c r="N9" s="16" t="inlineStr">
        <is>
          <t>Emergency contact record is pending.</t>
        </is>
      </c>
      <c r="O9" s="25" t="n">
        <v>46274</v>
      </c>
      <c r="P9" s="9">
        <f>IF($A9="","",COUNTIF($J9:$M9,Assumptions!$K$6)+COUNTBLANK($J9:$M9))</f>
        <v/>
      </c>
      <c r="Q9" s="9">
        <f>IF($A9="","",IFERROR(IF(ISNUMBER($I9),$I9-TODAY(),IF(ISNUMBER($D9),$D9-TODAY(),"")),""))</f>
        <v/>
      </c>
      <c r="R9" s="19">
        <f>IFERROR(IF($A9="","",IF(OR($B9="",$C9="",$D9="",$E9="",$F9="",$H9=""),"Check required fields",IF(OR(AND(ISNUMBER($D9),ISNUMBER($C9),$D9&lt;$C9),AND(ISNUMBER($I9),ISNUMBER($C9),$I9&lt;$C9)),"Check date order",IF($H9=Assumptions!$E$10,"No action",IF(AND($H9=Assumptions!$E$8,$G9=""),"Assign room",IF(AND($H9=Assumptions!$E$8,$I9=""),"Confirm start",IF(AND($H9=Assumptions!$E$9,$G9&lt;&gt;""),"Review room assignment",IF(OR($S9="Review program",$S9="Review room"),"Check room setup",IF(AND($P9&gt;0,$Q9&lt;&gt;"",$Q9&lt;=Assumptions!$N$10),"Onboarding due soon",IF($P9&gt;0,"Onboarding check","Ready")))))))))),IF($A9="","","Check required fields"))</f>
        <v/>
      </c>
      <c r="S9" s="19">
        <f>IF($A9="","",IF($G9="","Unassigned",IFERROR(IF(VLOOKUP($G9,Assumptions!$A$5:$B$10,2,FALSE)=$E9,"Match","Review program"),"Review room")))</f>
        <v/>
      </c>
    </row>
    <row r="10" ht="34" customHeight="1">
      <c r="A10" s="15" t="inlineStr">
        <is>
          <t>SAMPLE-006</t>
        </is>
      </c>
      <c r="B10" s="16" t="inlineStr">
        <is>
          <t>Fictional Child F</t>
        </is>
      </c>
      <c r="C10" s="25" t="n">
        <v>46262</v>
      </c>
      <c r="D10" s="25" t="n">
        <v>46334</v>
      </c>
      <c r="E10" s="18" t="inlineStr">
        <is>
          <t>School Age</t>
        </is>
      </c>
      <c r="F10" s="18" t="inlineStr">
        <is>
          <t>Before/After School</t>
        </is>
      </c>
      <c r="G10" s="18" t="n"/>
      <c r="H10" s="18" t="inlineStr">
        <is>
          <t>Withdrawn</t>
        </is>
      </c>
      <c r="I10" s="25" t="n"/>
      <c r="J10" s="18" t="inlineStr">
        <is>
          <t>Not Required</t>
        </is>
      </c>
      <c r="K10" s="18" t="inlineStr">
        <is>
          <t>Not Required</t>
        </is>
      </c>
      <c r="L10" s="18" t="inlineStr">
        <is>
          <t>Not Required</t>
        </is>
      </c>
      <c r="M10" s="18" t="inlineStr">
        <is>
          <t>Not Required</t>
        </is>
      </c>
      <c r="N10" s="16" t="inlineStr">
        <is>
          <t>Application withdrawn by the fictional family.</t>
        </is>
      </c>
      <c r="O10" s="25" t="n">
        <v>46270</v>
      </c>
      <c r="P10" s="11">
        <f>IF($A10="","",COUNTIF($J10:$M10,Assumptions!$K$6)+COUNTBLANK($J10:$M10))</f>
        <v/>
      </c>
      <c r="Q10" s="11">
        <f>IF($A10="","",IFERROR(IF(ISNUMBER($I10),$I10-TODAY(),IF(ISNUMBER($D10),$D10-TODAY(),"")),""))</f>
        <v/>
      </c>
      <c r="R10" s="20">
        <f>IFERROR(IF($A10="","",IF(OR($B10="",$C10="",$D10="",$E10="",$F10="",$H10=""),"Check required fields",IF(OR(AND(ISNUMBER($D10),ISNUMBER($C10),$D10&lt;$C10),AND(ISNUMBER($I10),ISNUMBER($C10),$I10&lt;$C10)),"Check date order",IF($H10=Assumptions!$E$10,"No action",IF(AND($H10=Assumptions!$E$8,$G10=""),"Assign room",IF(AND($H10=Assumptions!$E$8,$I10=""),"Confirm start",IF(AND($H10=Assumptions!$E$9,$G10&lt;&gt;""),"Review room assignment",IF(OR($S10="Review program",$S10="Review room"),"Check room setup",IF(AND($P10&gt;0,$Q10&lt;&gt;"",$Q10&lt;=Assumptions!$N$10),"Onboarding due soon",IF($P10&gt;0,"Onboarding check","Ready")))))))))),IF($A10="","","Check required fields"))</f>
        <v/>
      </c>
      <c r="S10" s="20">
        <f>IF($A10="","",IF($G10="","Unassigned",IFERROR(IF(VLOOKUP($G10,Assumptions!$A$5:$B$10,2,FALSE)=$E10,"Match","Review program"),"Review room")))</f>
        <v/>
      </c>
    </row>
    <row r="11" ht="34" customHeight="1">
      <c r="A11" s="15" t="inlineStr">
        <is>
          <t>SAMPLE-007</t>
        </is>
      </c>
      <c r="B11" s="16" t="inlineStr">
        <is>
          <t>Fictional Child G</t>
        </is>
      </c>
      <c r="C11" s="25" t="n">
        <v>46269</v>
      </c>
      <c r="D11" s="25" t="n">
        <v>46364</v>
      </c>
      <c r="E11" s="18" t="inlineStr">
        <is>
          <t>Toddlers</t>
        </is>
      </c>
      <c r="F11" s="18" t="inlineStr">
        <is>
          <t>Two Days</t>
        </is>
      </c>
      <c r="G11" s="18" t="n"/>
      <c r="H11" s="18" t="inlineStr">
        <is>
          <t>Inquiry</t>
        </is>
      </c>
      <c r="I11" s="25" t="n"/>
      <c r="J11" s="18" t="inlineStr">
        <is>
          <t>Not Required</t>
        </is>
      </c>
      <c r="K11" s="18" t="inlineStr">
        <is>
          <t>Not Required</t>
        </is>
      </c>
      <c r="L11" s="18" t="inlineStr">
        <is>
          <t>Not Required</t>
        </is>
      </c>
      <c r="M11" s="18" t="inlineStr">
        <is>
          <t>Not Required</t>
        </is>
      </c>
      <c r="N11" s="16" t="inlineStr">
        <is>
          <t>Inquiry details entered for planning.</t>
        </is>
      </c>
      <c r="O11" s="25" t="n">
        <v>46273</v>
      </c>
      <c r="P11" s="9">
        <f>IF($A11="","",COUNTIF($J11:$M11,Assumptions!$K$6)+COUNTBLANK($J11:$M11))</f>
        <v/>
      </c>
      <c r="Q11" s="9">
        <f>IF($A11="","",IFERROR(IF(ISNUMBER($I11),$I11-TODAY(),IF(ISNUMBER($D11),$D11-TODAY(),"")),""))</f>
        <v/>
      </c>
      <c r="R11" s="19">
        <f>IFERROR(IF($A11="","",IF(OR($B11="",$C11="",$D11="",$E11="",$F11="",$H11=""),"Check required fields",IF(OR(AND(ISNUMBER($D11),ISNUMBER($C11),$D11&lt;$C11),AND(ISNUMBER($I11),ISNUMBER($C11),$I11&lt;$C11)),"Check date order",IF($H11=Assumptions!$E$10,"No action",IF(AND($H11=Assumptions!$E$8,$G11=""),"Assign room",IF(AND($H11=Assumptions!$E$8,$I11=""),"Confirm start",IF(AND($H11=Assumptions!$E$9,$G11&lt;&gt;""),"Review room assignment",IF(OR($S11="Review program",$S11="Review room"),"Check room setup",IF(AND($P11&gt;0,$Q11&lt;&gt;"",$Q11&lt;=Assumptions!$N$10),"Onboarding due soon",IF($P11&gt;0,"Onboarding check","Ready")))))))))),IF($A11="","","Check required fields"))</f>
        <v/>
      </c>
      <c r="S11" s="19">
        <f>IF($A11="","",IF($G11="","Unassigned",IFERROR(IF(VLOOKUP($G11,Assumptions!$A$5:$B$10,2,FALSE)=$E11,"Match","Review program"),"Review room")))</f>
        <v/>
      </c>
    </row>
    <row r="12" ht="34" customHeight="1">
      <c r="A12" s="15" t="inlineStr">
        <is>
          <t>SAMPLE-008</t>
        </is>
      </c>
      <c r="B12" s="16" t="inlineStr">
        <is>
          <t>Fictional Child H</t>
        </is>
      </c>
      <c r="C12" s="25" t="n">
        <v>46249</v>
      </c>
      <c r="D12" s="25" t="n">
        <v>46274</v>
      </c>
      <c r="E12" s="18" t="inlineStr">
        <is>
          <t>Infants</t>
        </is>
      </c>
      <c r="F12" s="18" t="inlineStr">
        <is>
          <t>Full Week</t>
        </is>
      </c>
      <c r="G12" s="18" t="inlineStr">
        <is>
          <t>Sprout Room</t>
        </is>
      </c>
      <c r="H12" s="18" t="inlineStr">
        <is>
          <t>Enrolled</t>
        </is>
      </c>
      <c r="I12" s="25" t="n">
        <v>46274</v>
      </c>
      <c r="J12" s="18" t="inlineStr">
        <is>
          <t>Complete</t>
        </is>
      </c>
      <c r="K12" s="18" t="inlineStr">
        <is>
          <t>Complete</t>
        </is>
      </c>
      <c r="L12" s="18" t="inlineStr">
        <is>
          <t>Complete</t>
        </is>
      </c>
      <c r="M12" s="18" t="inlineStr">
        <is>
          <t>Complete</t>
        </is>
      </c>
      <c r="N12" s="16" t="inlineStr">
        <is>
          <t>Onboarding entries are complete.</t>
        </is>
      </c>
      <c r="O12" s="25" t="n">
        <v>46274</v>
      </c>
      <c r="P12" s="11">
        <f>IF($A12="","",COUNTIF($J12:$M12,Assumptions!$K$6)+COUNTBLANK($J12:$M12))</f>
        <v/>
      </c>
      <c r="Q12" s="11">
        <f>IF($A12="","",IFERROR(IF(ISNUMBER($I12),$I12-TODAY(),IF(ISNUMBER($D12),$D12-TODAY(),"")),""))</f>
        <v/>
      </c>
      <c r="R12" s="20">
        <f>IFERROR(IF($A12="","",IF(OR($B12="",$C12="",$D12="",$E12="",$F12="",$H12=""),"Check required fields",IF(OR(AND(ISNUMBER($D12),ISNUMBER($C12),$D12&lt;$C12),AND(ISNUMBER($I12),ISNUMBER($C12),$I12&lt;$C12)),"Check date order",IF($H12=Assumptions!$E$10,"No action",IF(AND($H12=Assumptions!$E$8,$G12=""),"Assign room",IF(AND($H12=Assumptions!$E$8,$I12=""),"Confirm start",IF(AND($H12=Assumptions!$E$9,$G12&lt;&gt;""),"Review room assignment",IF(OR($S12="Review program",$S12="Review room"),"Check room setup",IF(AND($P12&gt;0,$Q12&lt;&gt;"",$Q12&lt;=Assumptions!$N$10),"Onboarding due soon",IF($P12&gt;0,"Onboarding check","Ready")))))))))),IF($A12="","","Check required fields"))</f>
        <v/>
      </c>
      <c r="S12" s="20">
        <f>IF($A12="","",IF($G12="","Unassigned",IFERROR(IF(VLOOKUP($G12,Assumptions!$A$5:$B$10,2,FALSE)=$E12,"Match","Review program"),"Review room")))</f>
        <v/>
      </c>
    </row>
    <row r="13" ht="34" customHeight="1">
      <c r="A13" s="15" t="inlineStr">
        <is>
          <t>SAMPLE-009</t>
        </is>
      </c>
      <c r="B13" s="16" t="inlineStr">
        <is>
          <t>Fictional Child I</t>
        </is>
      </c>
      <c r="C13" s="25" t="n">
        <v>46265</v>
      </c>
      <c r="D13" s="25" t="n">
        <v>46319</v>
      </c>
      <c r="E13" s="18" t="inlineStr">
        <is>
          <t>School Age</t>
        </is>
      </c>
      <c r="F13" s="18" t="inlineStr">
        <is>
          <t>Before/After School</t>
        </is>
      </c>
      <c r="G13" s="18" t="n"/>
      <c r="H13" s="18" t="inlineStr">
        <is>
          <t>Applied</t>
        </is>
      </c>
      <c r="I13" s="25" t="n"/>
      <c r="J13" s="18" t="inlineStr">
        <is>
          <t>Pending</t>
        </is>
      </c>
      <c r="K13" s="18" t="inlineStr">
        <is>
          <t>Pending</t>
        </is>
      </c>
      <c r="L13" s="18" t="inlineStr">
        <is>
          <t>Pending</t>
        </is>
      </c>
      <c r="M13" s="18" t="inlineStr">
        <is>
          <t>Pending</t>
        </is>
      </c>
      <c r="N13" s="16" t="inlineStr">
        <is>
          <t>Application is awaiting onboarding entries.</t>
        </is>
      </c>
      <c r="O13" s="25" t="n">
        <v>46272</v>
      </c>
      <c r="P13" s="9">
        <f>IF($A13="","",COUNTIF($J13:$M13,Assumptions!$K$6)+COUNTBLANK($J13:$M13))</f>
        <v/>
      </c>
      <c r="Q13" s="9">
        <f>IF($A13="","",IFERROR(IF(ISNUMBER($I13),$I13-TODAY(),IF(ISNUMBER($D13),$D13-TODAY(),"")),""))</f>
        <v/>
      </c>
      <c r="R13" s="19">
        <f>IFERROR(IF($A13="","",IF(OR($B13="",$C13="",$D13="",$E13="",$F13="",$H13=""),"Check required fields",IF(OR(AND(ISNUMBER($D13),ISNUMBER($C13),$D13&lt;$C13),AND(ISNUMBER($I13),ISNUMBER($C13),$I13&lt;$C13)),"Check date order",IF($H13=Assumptions!$E$10,"No action",IF(AND($H13=Assumptions!$E$8,$G13=""),"Assign room",IF(AND($H13=Assumptions!$E$8,$I13=""),"Confirm start",IF(AND($H13=Assumptions!$E$9,$G13&lt;&gt;""),"Review room assignment",IF(OR($S13="Review program",$S13="Review room"),"Check room setup",IF(AND($P13&gt;0,$Q13&lt;&gt;"",$Q13&lt;=Assumptions!$N$10),"Onboarding due soon",IF($P13&gt;0,"Onboarding check","Ready")))))))))),IF($A13="","","Check required fields"))</f>
        <v/>
      </c>
      <c r="S13" s="19">
        <f>IF($A13="","",IF($G13="","Unassigned",IFERROR(IF(VLOOKUP($G13,Assumptions!$A$5:$B$10,2,FALSE)=$E13,"Match","Review program"),"Review room")))</f>
        <v/>
      </c>
    </row>
    <row r="14" ht="34" customHeight="1">
      <c r="A14" s="15" t="inlineStr">
        <is>
          <t>SAMPLE-010</t>
        </is>
      </c>
      <c r="B14" s="16" t="inlineStr">
        <is>
          <t>Fictional Child J</t>
        </is>
      </c>
      <c r="C14" s="25" t="n">
        <v>46260</v>
      </c>
      <c r="D14" s="25" t="n">
        <v>46299</v>
      </c>
      <c r="E14" s="18" t="inlineStr">
        <is>
          <t>Preschool</t>
        </is>
      </c>
      <c r="F14" s="18" t="inlineStr">
        <is>
          <t>Three Days</t>
        </is>
      </c>
      <c r="G14" s="18" t="inlineStr">
        <is>
          <t>Sunroom</t>
        </is>
      </c>
      <c r="H14" s="18" t="inlineStr">
        <is>
          <t>Waitlisted</t>
        </is>
      </c>
      <c r="I14" s="25" t="n"/>
      <c r="J14" s="18" t="inlineStr">
        <is>
          <t>Pending</t>
        </is>
      </c>
      <c r="K14" s="18" t="inlineStr">
        <is>
          <t>Pending</t>
        </is>
      </c>
      <c r="L14" s="18" t="inlineStr">
        <is>
          <t>Pending</t>
        </is>
      </c>
      <c r="M14" s="18" t="inlineStr">
        <is>
          <t>Pending</t>
        </is>
      </c>
      <c r="N14" s="16" t="inlineStr">
        <is>
          <t>Room entry requires review while waitlisted.</t>
        </is>
      </c>
      <c r="O14" s="25" t="n">
        <v>46273</v>
      </c>
      <c r="P14" s="11">
        <f>IF($A14="","",COUNTIF($J14:$M14,Assumptions!$K$6)+COUNTBLANK($J14:$M14))</f>
        <v/>
      </c>
      <c r="Q14" s="11">
        <f>IF($A14="","",IFERROR(IF(ISNUMBER($I14),$I14-TODAY(),IF(ISNUMBER($D14),$D14-TODAY(),"")),""))</f>
        <v/>
      </c>
      <c r="R14" s="20">
        <f>IFERROR(IF($A14="","",IF(OR($B14="",$C14="",$D14="",$E14="",$F14="",$H14=""),"Check required fields",IF(OR(AND(ISNUMBER($D14),ISNUMBER($C14),$D14&lt;$C14),AND(ISNUMBER($I14),ISNUMBER($C14),$I14&lt;$C14)),"Check date order",IF($H14=Assumptions!$E$10,"No action",IF(AND($H14=Assumptions!$E$8,$G14=""),"Assign room",IF(AND($H14=Assumptions!$E$8,$I14=""),"Confirm start",IF(AND($H14=Assumptions!$E$9,$G14&lt;&gt;""),"Review room assignment",IF(OR($S14="Review program",$S14="Review room"),"Check room setup",IF(AND($P14&gt;0,$Q14&lt;&gt;"",$Q14&lt;=Assumptions!$N$10),"Onboarding due soon",IF($P14&gt;0,"Onboarding check","Ready")))))))))),IF($A14="","","Check required fields"))</f>
        <v/>
      </c>
      <c r="S14" s="20">
        <f>IF($A14="","",IF($G14="","Unassigned",IFERROR(IF(VLOOKUP($G14,Assumptions!$A$5:$B$10,2,FALSE)=$E14,"Match","Review program"),"Review room")))</f>
        <v/>
      </c>
    </row>
    <row r="15" ht="34" customHeight="1">
      <c r="A15" s="15" t="n"/>
      <c r="B15" s="16" t="n"/>
      <c r="C15" s="25" t="n"/>
      <c r="D15" s="25" t="n"/>
      <c r="E15" s="18" t="n"/>
      <c r="F15" s="18" t="n"/>
      <c r="G15" s="18" t="n"/>
      <c r="H15" s="18" t="n"/>
      <c r="I15" s="25" t="n"/>
      <c r="J15" s="18" t="n"/>
      <c r="K15" s="18" t="n"/>
      <c r="L15" s="18" t="n"/>
      <c r="M15" s="18" t="n"/>
      <c r="N15" s="16" t="n"/>
      <c r="O15" s="25" t="n"/>
      <c r="P15" s="9">
        <f>IF($A15="","",COUNTIF($J15:$M15,Assumptions!$K$6)+COUNTBLANK($J15:$M15))</f>
        <v/>
      </c>
      <c r="Q15" s="9">
        <f>IF($A15="","",IFERROR(IF(ISNUMBER($I15),$I15-TODAY(),IF(ISNUMBER($D15),$D15-TODAY(),"")),""))</f>
        <v/>
      </c>
      <c r="R15" s="19">
        <f>IFERROR(IF($A15="","",IF(OR($B15="",$C15="",$D15="",$E15="",$F15="",$H15=""),"Check required fields",IF(OR(AND(ISNUMBER($D15),ISNUMBER($C15),$D15&lt;$C15),AND(ISNUMBER($I15),ISNUMBER($C15),$I15&lt;$C15)),"Check date order",IF($H15=Assumptions!$E$10,"No action",IF(AND($H15=Assumptions!$E$8,$G15=""),"Assign room",IF(AND($H15=Assumptions!$E$8,$I15=""),"Confirm start",IF(AND($H15=Assumptions!$E$9,$G15&lt;&gt;""),"Review room assignment",IF(OR($S15="Review program",$S15="Review room"),"Check room setup",IF(AND($P15&gt;0,$Q15&lt;&gt;"",$Q15&lt;=Assumptions!$N$10),"Onboarding due soon",IF($P15&gt;0,"Onboarding check","Ready")))))))))),IF($A15="","","Check required fields"))</f>
        <v/>
      </c>
      <c r="S15" s="19">
        <f>IF($A15="","",IF($G15="","Unassigned",IFERROR(IF(VLOOKUP($G15,Assumptions!$A$5:$B$10,2,FALSE)=$E15,"Match","Review program"),"Review room")))</f>
        <v/>
      </c>
    </row>
    <row r="16" ht="34" customHeight="1">
      <c r="A16" s="15" t="n"/>
      <c r="B16" s="16" t="n"/>
      <c r="C16" s="25" t="n"/>
      <c r="D16" s="25" t="n"/>
      <c r="E16" s="18" t="n"/>
      <c r="F16" s="18" t="n"/>
      <c r="G16" s="18" t="n"/>
      <c r="H16" s="18" t="n"/>
      <c r="I16" s="25" t="n"/>
      <c r="J16" s="18" t="n"/>
      <c r="K16" s="18" t="n"/>
      <c r="L16" s="18" t="n"/>
      <c r="M16" s="18" t="n"/>
      <c r="N16" s="16" t="n"/>
      <c r="O16" s="25" t="n"/>
      <c r="P16" s="11">
        <f>IF($A16="","",COUNTIF($J16:$M16,Assumptions!$K$6)+COUNTBLANK($J16:$M16))</f>
        <v/>
      </c>
      <c r="Q16" s="11">
        <f>IF($A16="","",IFERROR(IF(ISNUMBER($I16),$I16-TODAY(),IF(ISNUMBER($D16),$D16-TODAY(),"")),""))</f>
        <v/>
      </c>
      <c r="R16" s="20">
        <f>IFERROR(IF($A16="","",IF(OR($B16="",$C16="",$D16="",$E16="",$F16="",$H16=""),"Check required fields",IF(OR(AND(ISNUMBER($D16),ISNUMBER($C16),$D16&lt;$C16),AND(ISNUMBER($I16),ISNUMBER($C16),$I16&lt;$C16)),"Check date order",IF($H16=Assumptions!$E$10,"No action",IF(AND($H16=Assumptions!$E$8,$G16=""),"Assign room",IF(AND($H16=Assumptions!$E$8,$I16=""),"Confirm start",IF(AND($H16=Assumptions!$E$9,$G16&lt;&gt;""),"Review room assignment",IF(OR($S16="Review program",$S16="Review room"),"Check room setup",IF(AND($P16&gt;0,$Q16&lt;&gt;"",$Q16&lt;=Assumptions!$N$10),"Onboarding due soon",IF($P16&gt;0,"Onboarding check","Ready")))))))))),IF($A16="","","Check required fields"))</f>
        <v/>
      </c>
      <c r="S16" s="20">
        <f>IF($A16="","",IF($G16="","Unassigned",IFERROR(IF(VLOOKUP($G16,Assumptions!$A$5:$B$10,2,FALSE)=$E16,"Match","Review program"),"Review room")))</f>
        <v/>
      </c>
    </row>
    <row r="17" ht="34" customHeight="1">
      <c r="A17" s="15" t="n"/>
      <c r="B17" s="16" t="n"/>
      <c r="C17" s="25" t="n"/>
      <c r="D17" s="25" t="n"/>
      <c r="E17" s="18" t="n"/>
      <c r="F17" s="18" t="n"/>
      <c r="G17" s="18" t="n"/>
      <c r="H17" s="18" t="n"/>
      <c r="I17" s="25" t="n"/>
      <c r="J17" s="18" t="n"/>
      <c r="K17" s="18" t="n"/>
      <c r="L17" s="18" t="n"/>
      <c r="M17" s="18" t="n"/>
      <c r="N17" s="16" t="n"/>
      <c r="O17" s="25" t="n"/>
      <c r="P17" s="9">
        <f>IF($A17="","",COUNTIF($J17:$M17,Assumptions!$K$6)+COUNTBLANK($J17:$M17))</f>
        <v/>
      </c>
      <c r="Q17" s="9">
        <f>IF($A17="","",IFERROR(IF(ISNUMBER($I17),$I17-TODAY(),IF(ISNUMBER($D17),$D17-TODAY(),"")),""))</f>
        <v/>
      </c>
      <c r="R17" s="19">
        <f>IFERROR(IF($A17="","",IF(OR($B17="",$C17="",$D17="",$E17="",$F17="",$H17=""),"Check required fields",IF(OR(AND(ISNUMBER($D17),ISNUMBER($C17),$D17&lt;$C17),AND(ISNUMBER($I17),ISNUMBER($C17),$I17&lt;$C17)),"Check date order",IF($H17=Assumptions!$E$10,"No action",IF(AND($H17=Assumptions!$E$8,$G17=""),"Assign room",IF(AND($H17=Assumptions!$E$8,$I17=""),"Confirm start",IF(AND($H17=Assumptions!$E$9,$G17&lt;&gt;""),"Review room assignment",IF(OR($S17="Review program",$S17="Review room"),"Check room setup",IF(AND($P17&gt;0,$Q17&lt;&gt;"",$Q17&lt;=Assumptions!$N$10),"Onboarding due soon",IF($P17&gt;0,"Onboarding check","Ready")))))))))),IF($A17="","","Check required fields"))</f>
        <v/>
      </c>
      <c r="S17" s="19">
        <f>IF($A17="","",IF($G17="","Unassigned",IFERROR(IF(VLOOKUP($G17,Assumptions!$A$5:$B$10,2,FALSE)=$E17,"Match","Review program"),"Review room")))</f>
        <v/>
      </c>
    </row>
    <row r="18" ht="34" customHeight="1">
      <c r="A18" s="15" t="n"/>
      <c r="B18" s="16" t="n"/>
      <c r="C18" s="25" t="n"/>
      <c r="D18" s="25" t="n"/>
      <c r="E18" s="18" t="n"/>
      <c r="F18" s="18" t="n"/>
      <c r="G18" s="18" t="n"/>
      <c r="H18" s="18" t="n"/>
      <c r="I18" s="25" t="n"/>
      <c r="J18" s="18" t="n"/>
      <c r="K18" s="18" t="n"/>
      <c r="L18" s="18" t="n"/>
      <c r="M18" s="18" t="n"/>
      <c r="N18" s="16" t="n"/>
      <c r="O18" s="25" t="n"/>
      <c r="P18" s="11">
        <f>IF($A18="","",COUNTIF($J18:$M18,Assumptions!$K$6)+COUNTBLANK($J18:$M18))</f>
        <v/>
      </c>
      <c r="Q18" s="11">
        <f>IF($A18="","",IFERROR(IF(ISNUMBER($I18),$I18-TODAY(),IF(ISNUMBER($D18),$D18-TODAY(),"")),""))</f>
        <v/>
      </c>
      <c r="R18" s="20">
        <f>IFERROR(IF($A18="","",IF(OR($B18="",$C18="",$D18="",$E18="",$F18="",$H18=""),"Check required fields",IF(OR(AND(ISNUMBER($D18),ISNUMBER($C18),$D18&lt;$C18),AND(ISNUMBER($I18),ISNUMBER($C18),$I18&lt;$C18)),"Check date order",IF($H18=Assumptions!$E$10,"No action",IF(AND($H18=Assumptions!$E$8,$G18=""),"Assign room",IF(AND($H18=Assumptions!$E$8,$I18=""),"Confirm start",IF(AND($H18=Assumptions!$E$9,$G18&lt;&gt;""),"Review room assignment",IF(OR($S18="Review program",$S18="Review room"),"Check room setup",IF(AND($P18&gt;0,$Q18&lt;&gt;"",$Q18&lt;=Assumptions!$N$10),"Onboarding due soon",IF($P18&gt;0,"Onboarding check","Ready")))))))))),IF($A18="","","Check required fields"))</f>
        <v/>
      </c>
      <c r="S18" s="20">
        <f>IF($A18="","",IF($G18="","Unassigned",IFERROR(IF(VLOOKUP($G18,Assumptions!$A$5:$B$10,2,FALSE)=$E18,"Match","Review program"),"Review room")))</f>
        <v/>
      </c>
    </row>
    <row r="19" ht="34" customHeight="1">
      <c r="A19" s="15" t="n"/>
      <c r="B19" s="16" t="n"/>
      <c r="C19" s="25" t="n"/>
      <c r="D19" s="25" t="n"/>
      <c r="E19" s="18" t="n"/>
      <c r="F19" s="18" t="n"/>
      <c r="G19" s="18" t="n"/>
      <c r="H19" s="18" t="n"/>
      <c r="I19" s="25" t="n"/>
      <c r="J19" s="18" t="n"/>
      <c r="K19" s="18" t="n"/>
      <c r="L19" s="18" t="n"/>
      <c r="M19" s="18" t="n"/>
      <c r="N19" s="16" t="n"/>
      <c r="O19" s="25" t="n"/>
      <c r="P19" s="9">
        <f>IF($A19="","",COUNTIF($J19:$M19,Assumptions!$K$6)+COUNTBLANK($J19:$M19))</f>
        <v/>
      </c>
      <c r="Q19" s="9">
        <f>IF($A19="","",IFERROR(IF(ISNUMBER($I19),$I19-TODAY(),IF(ISNUMBER($D19),$D19-TODAY(),"")),""))</f>
        <v/>
      </c>
      <c r="R19" s="19">
        <f>IFERROR(IF($A19="","",IF(OR($B19="",$C19="",$D19="",$E19="",$F19="",$H19=""),"Check required fields",IF(OR(AND(ISNUMBER($D19),ISNUMBER($C19),$D19&lt;$C19),AND(ISNUMBER($I19),ISNUMBER($C19),$I19&lt;$C19)),"Check date order",IF($H19=Assumptions!$E$10,"No action",IF(AND($H19=Assumptions!$E$8,$G19=""),"Assign room",IF(AND($H19=Assumptions!$E$8,$I19=""),"Confirm start",IF(AND($H19=Assumptions!$E$9,$G19&lt;&gt;""),"Review room assignment",IF(OR($S19="Review program",$S19="Review room"),"Check room setup",IF(AND($P19&gt;0,$Q19&lt;&gt;"",$Q19&lt;=Assumptions!$N$10),"Onboarding due soon",IF($P19&gt;0,"Onboarding check","Ready")))))))))),IF($A19="","","Check required fields"))</f>
        <v/>
      </c>
      <c r="S19" s="19">
        <f>IF($A19="","",IF($G19="","Unassigned",IFERROR(IF(VLOOKUP($G19,Assumptions!$A$5:$B$10,2,FALSE)=$E19,"Match","Review program"),"Review room")))</f>
        <v/>
      </c>
    </row>
    <row r="20" ht="34" customHeight="1">
      <c r="A20" s="15" t="n"/>
      <c r="B20" s="16" t="n"/>
      <c r="C20" s="25" t="n"/>
      <c r="D20" s="25" t="n"/>
      <c r="E20" s="18" t="n"/>
      <c r="F20" s="18" t="n"/>
      <c r="G20" s="18" t="n"/>
      <c r="H20" s="18" t="n"/>
      <c r="I20" s="25" t="n"/>
      <c r="J20" s="18" t="n"/>
      <c r="K20" s="18" t="n"/>
      <c r="L20" s="18" t="n"/>
      <c r="M20" s="18" t="n"/>
      <c r="N20" s="16" t="n"/>
      <c r="O20" s="25" t="n"/>
      <c r="P20" s="11">
        <f>IF($A20="","",COUNTIF($J20:$M20,Assumptions!$K$6)+COUNTBLANK($J20:$M20))</f>
        <v/>
      </c>
      <c r="Q20" s="11">
        <f>IF($A20="","",IFERROR(IF(ISNUMBER($I20),$I20-TODAY(),IF(ISNUMBER($D20),$D20-TODAY(),"")),""))</f>
        <v/>
      </c>
      <c r="R20" s="20">
        <f>IFERROR(IF($A20="","",IF(OR($B20="",$C20="",$D20="",$E20="",$F20="",$H20=""),"Check required fields",IF(OR(AND(ISNUMBER($D20),ISNUMBER($C20),$D20&lt;$C20),AND(ISNUMBER($I20),ISNUMBER($C20),$I20&lt;$C20)),"Check date order",IF($H20=Assumptions!$E$10,"No action",IF(AND($H20=Assumptions!$E$8,$G20=""),"Assign room",IF(AND($H20=Assumptions!$E$8,$I20=""),"Confirm start",IF(AND($H20=Assumptions!$E$9,$G20&lt;&gt;""),"Review room assignment",IF(OR($S20="Review program",$S20="Review room"),"Check room setup",IF(AND($P20&gt;0,$Q20&lt;&gt;"",$Q20&lt;=Assumptions!$N$10),"Onboarding due soon",IF($P20&gt;0,"Onboarding check","Ready")))))))))),IF($A20="","","Check required fields"))</f>
        <v/>
      </c>
      <c r="S20" s="20">
        <f>IF($A20="","",IF($G20="","Unassigned",IFERROR(IF(VLOOKUP($G20,Assumptions!$A$5:$B$10,2,FALSE)=$E20,"Match","Review program"),"Review room")))</f>
        <v/>
      </c>
    </row>
    <row r="21" ht="34" customHeight="1">
      <c r="A21" s="15" t="n"/>
      <c r="B21" s="16" t="n"/>
      <c r="C21" s="25" t="n"/>
      <c r="D21" s="25" t="n"/>
      <c r="E21" s="18" t="n"/>
      <c r="F21" s="18" t="n"/>
      <c r="G21" s="18" t="n"/>
      <c r="H21" s="18" t="n"/>
      <c r="I21" s="25" t="n"/>
      <c r="J21" s="18" t="n"/>
      <c r="K21" s="18" t="n"/>
      <c r="L21" s="18" t="n"/>
      <c r="M21" s="18" t="n"/>
      <c r="N21" s="16" t="n"/>
      <c r="O21" s="25" t="n"/>
      <c r="P21" s="9">
        <f>IF($A21="","",COUNTIF($J21:$M21,Assumptions!$K$6)+COUNTBLANK($J21:$M21))</f>
        <v/>
      </c>
      <c r="Q21" s="9">
        <f>IF($A21="","",IFERROR(IF(ISNUMBER($I21),$I21-TODAY(),IF(ISNUMBER($D21),$D21-TODAY(),"")),""))</f>
        <v/>
      </c>
      <c r="R21" s="19">
        <f>IFERROR(IF($A21="","",IF(OR($B21="",$C21="",$D21="",$E21="",$F21="",$H21=""),"Check required fields",IF(OR(AND(ISNUMBER($D21),ISNUMBER($C21),$D21&lt;$C21),AND(ISNUMBER($I21),ISNUMBER($C21),$I21&lt;$C21)),"Check date order",IF($H21=Assumptions!$E$10,"No action",IF(AND($H21=Assumptions!$E$8,$G21=""),"Assign room",IF(AND($H21=Assumptions!$E$8,$I21=""),"Confirm start",IF(AND($H21=Assumptions!$E$9,$G21&lt;&gt;""),"Review room assignment",IF(OR($S21="Review program",$S21="Review room"),"Check room setup",IF(AND($P21&gt;0,$Q21&lt;&gt;"",$Q21&lt;=Assumptions!$N$10),"Onboarding due soon",IF($P21&gt;0,"Onboarding check","Ready")))))))))),IF($A21="","","Check required fields"))</f>
        <v/>
      </c>
      <c r="S21" s="19">
        <f>IF($A21="","",IF($G21="","Unassigned",IFERROR(IF(VLOOKUP($G21,Assumptions!$A$5:$B$10,2,FALSE)=$E21,"Match","Review program"),"Review room")))</f>
        <v/>
      </c>
    </row>
    <row r="22" ht="34" customHeight="1">
      <c r="A22" s="15" t="n"/>
      <c r="B22" s="16" t="n"/>
      <c r="C22" s="25" t="n"/>
      <c r="D22" s="25" t="n"/>
      <c r="E22" s="18" t="n"/>
      <c r="F22" s="18" t="n"/>
      <c r="G22" s="18" t="n"/>
      <c r="H22" s="18" t="n"/>
      <c r="I22" s="25" t="n"/>
      <c r="J22" s="18" t="n"/>
      <c r="K22" s="18" t="n"/>
      <c r="L22" s="18" t="n"/>
      <c r="M22" s="18" t="n"/>
      <c r="N22" s="16" t="n"/>
      <c r="O22" s="25" t="n"/>
      <c r="P22" s="11">
        <f>IF($A22="","",COUNTIF($J22:$M22,Assumptions!$K$6)+COUNTBLANK($J22:$M22))</f>
        <v/>
      </c>
      <c r="Q22" s="11">
        <f>IF($A22="","",IFERROR(IF(ISNUMBER($I22),$I22-TODAY(),IF(ISNUMBER($D22),$D22-TODAY(),"")),""))</f>
        <v/>
      </c>
      <c r="R22" s="20">
        <f>IFERROR(IF($A22="","",IF(OR($B22="",$C22="",$D22="",$E22="",$F22="",$H22=""),"Check required fields",IF(OR(AND(ISNUMBER($D22),ISNUMBER($C22),$D22&lt;$C22),AND(ISNUMBER($I22),ISNUMBER($C22),$I22&lt;$C22)),"Check date order",IF($H22=Assumptions!$E$10,"No action",IF(AND($H22=Assumptions!$E$8,$G22=""),"Assign room",IF(AND($H22=Assumptions!$E$8,$I22=""),"Confirm start",IF(AND($H22=Assumptions!$E$9,$G22&lt;&gt;""),"Review room assignment",IF(OR($S22="Review program",$S22="Review room"),"Check room setup",IF(AND($P22&gt;0,$Q22&lt;&gt;"",$Q22&lt;=Assumptions!$N$10),"Onboarding due soon",IF($P22&gt;0,"Onboarding check","Ready")))))))))),IF($A22="","","Check required fields"))</f>
        <v/>
      </c>
      <c r="S22" s="20">
        <f>IF($A22="","",IF($G22="","Unassigned",IFERROR(IF(VLOOKUP($G22,Assumptions!$A$5:$B$10,2,FALSE)=$E22,"Match","Review program"),"Review room")))</f>
        <v/>
      </c>
    </row>
    <row r="23" ht="34" customHeight="1">
      <c r="A23" s="15" t="n"/>
      <c r="B23" s="16" t="n"/>
      <c r="C23" s="25" t="n"/>
      <c r="D23" s="25" t="n"/>
      <c r="E23" s="18" t="n"/>
      <c r="F23" s="18" t="n"/>
      <c r="G23" s="18" t="n"/>
      <c r="H23" s="18" t="n"/>
      <c r="I23" s="25" t="n"/>
      <c r="J23" s="18" t="n"/>
      <c r="K23" s="18" t="n"/>
      <c r="L23" s="18" t="n"/>
      <c r="M23" s="18" t="n"/>
      <c r="N23" s="16" t="n"/>
      <c r="O23" s="25" t="n"/>
      <c r="P23" s="9">
        <f>IF($A23="","",COUNTIF($J23:$M23,Assumptions!$K$6)+COUNTBLANK($J23:$M23))</f>
        <v/>
      </c>
      <c r="Q23" s="9">
        <f>IF($A23="","",IFERROR(IF(ISNUMBER($I23),$I23-TODAY(),IF(ISNUMBER($D23),$D23-TODAY(),"")),""))</f>
        <v/>
      </c>
      <c r="R23" s="19">
        <f>IFERROR(IF($A23="","",IF(OR($B23="",$C23="",$D23="",$E23="",$F23="",$H23=""),"Check required fields",IF(OR(AND(ISNUMBER($D23),ISNUMBER($C23),$D23&lt;$C23),AND(ISNUMBER($I23),ISNUMBER($C23),$I23&lt;$C23)),"Check date order",IF($H23=Assumptions!$E$10,"No action",IF(AND($H23=Assumptions!$E$8,$G23=""),"Assign room",IF(AND($H23=Assumptions!$E$8,$I23=""),"Confirm start",IF(AND($H23=Assumptions!$E$9,$G23&lt;&gt;""),"Review room assignment",IF(OR($S23="Review program",$S23="Review room"),"Check room setup",IF(AND($P23&gt;0,$Q23&lt;&gt;"",$Q23&lt;=Assumptions!$N$10),"Onboarding due soon",IF($P23&gt;0,"Onboarding check","Ready")))))))))),IF($A23="","","Check required fields"))</f>
        <v/>
      </c>
      <c r="S23" s="19">
        <f>IF($A23="","",IF($G23="","Unassigned",IFERROR(IF(VLOOKUP($G23,Assumptions!$A$5:$B$10,2,FALSE)=$E23,"Match","Review program"),"Review room")))</f>
        <v/>
      </c>
    </row>
    <row r="24" ht="34" customHeight="1">
      <c r="A24" s="15" t="n"/>
      <c r="B24" s="16" t="n"/>
      <c r="C24" s="25" t="n"/>
      <c r="D24" s="25" t="n"/>
      <c r="E24" s="18" t="n"/>
      <c r="F24" s="18" t="n"/>
      <c r="G24" s="18" t="n"/>
      <c r="H24" s="18" t="n"/>
      <c r="I24" s="25" t="n"/>
      <c r="J24" s="18" t="n"/>
      <c r="K24" s="18" t="n"/>
      <c r="L24" s="18" t="n"/>
      <c r="M24" s="18" t="n"/>
      <c r="N24" s="16" t="n"/>
      <c r="O24" s="25" t="n"/>
      <c r="P24" s="11">
        <f>IF($A24="","",COUNTIF($J24:$M24,Assumptions!$K$6)+COUNTBLANK($J24:$M24))</f>
        <v/>
      </c>
      <c r="Q24" s="11">
        <f>IF($A24="","",IFERROR(IF(ISNUMBER($I24),$I24-TODAY(),IF(ISNUMBER($D24),$D24-TODAY(),"")),""))</f>
        <v/>
      </c>
      <c r="R24" s="20">
        <f>IFERROR(IF($A24="","",IF(OR($B24="",$C24="",$D24="",$E24="",$F24="",$H24=""),"Check required fields",IF(OR(AND(ISNUMBER($D24),ISNUMBER($C24),$D24&lt;$C24),AND(ISNUMBER($I24),ISNUMBER($C24),$I24&lt;$C24)),"Check date order",IF($H24=Assumptions!$E$10,"No action",IF(AND($H24=Assumptions!$E$8,$G24=""),"Assign room",IF(AND($H24=Assumptions!$E$8,$I24=""),"Confirm start",IF(AND($H24=Assumptions!$E$9,$G24&lt;&gt;""),"Review room assignment",IF(OR($S24="Review program",$S24="Review room"),"Check room setup",IF(AND($P24&gt;0,$Q24&lt;&gt;"",$Q24&lt;=Assumptions!$N$10),"Onboarding due soon",IF($P24&gt;0,"Onboarding check","Ready")))))))))),IF($A24="","","Check required fields"))</f>
        <v/>
      </c>
      <c r="S24" s="20">
        <f>IF($A24="","",IF($G24="","Unassigned",IFERROR(IF(VLOOKUP($G24,Assumptions!$A$5:$B$10,2,FALSE)=$E24,"Match","Review program"),"Review room")))</f>
        <v/>
      </c>
    </row>
    <row r="25" ht="34" customHeight="1">
      <c r="A25" s="15" t="n"/>
      <c r="B25" s="16" t="n"/>
      <c r="C25" s="25" t="n"/>
      <c r="D25" s="25" t="n"/>
      <c r="E25" s="18" t="n"/>
      <c r="F25" s="18" t="n"/>
      <c r="G25" s="18" t="n"/>
      <c r="H25" s="18" t="n"/>
      <c r="I25" s="25" t="n"/>
      <c r="J25" s="18" t="n"/>
      <c r="K25" s="18" t="n"/>
      <c r="L25" s="18" t="n"/>
      <c r="M25" s="18" t="n"/>
      <c r="N25" s="16" t="n"/>
      <c r="O25" s="25" t="n"/>
      <c r="P25" s="9">
        <f>IF($A25="","",COUNTIF($J25:$M25,Assumptions!$K$6)+COUNTBLANK($J25:$M25))</f>
        <v/>
      </c>
      <c r="Q25" s="9">
        <f>IF($A25="","",IFERROR(IF(ISNUMBER($I25),$I25-TODAY(),IF(ISNUMBER($D25),$D25-TODAY(),"")),""))</f>
        <v/>
      </c>
      <c r="R25" s="19">
        <f>IFERROR(IF($A25="","",IF(OR($B25="",$C25="",$D25="",$E25="",$F25="",$H25=""),"Check required fields",IF(OR(AND(ISNUMBER($D25),ISNUMBER($C25),$D25&lt;$C25),AND(ISNUMBER($I25),ISNUMBER($C25),$I25&lt;$C25)),"Check date order",IF($H25=Assumptions!$E$10,"No action",IF(AND($H25=Assumptions!$E$8,$G25=""),"Assign room",IF(AND($H25=Assumptions!$E$8,$I25=""),"Confirm start",IF(AND($H25=Assumptions!$E$9,$G25&lt;&gt;""),"Review room assignment",IF(OR($S25="Review program",$S25="Review room"),"Check room setup",IF(AND($P25&gt;0,$Q25&lt;&gt;"",$Q25&lt;=Assumptions!$N$10),"Onboarding due soon",IF($P25&gt;0,"Onboarding check","Ready")))))))))),IF($A25="","","Check required fields"))</f>
        <v/>
      </c>
      <c r="S25" s="19">
        <f>IF($A25="","",IF($G25="","Unassigned",IFERROR(IF(VLOOKUP($G25,Assumptions!$A$5:$B$10,2,FALSE)=$E25,"Match","Review program"),"Review room")))</f>
        <v/>
      </c>
    </row>
    <row r="26" ht="34" customHeight="1">
      <c r="A26" s="15" t="n"/>
      <c r="B26" s="16" t="n"/>
      <c r="C26" s="25" t="n"/>
      <c r="D26" s="25" t="n"/>
      <c r="E26" s="18" t="n"/>
      <c r="F26" s="18" t="n"/>
      <c r="G26" s="18" t="n"/>
      <c r="H26" s="18" t="n"/>
      <c r="I26" s="25" t="n"/>
      <c r="J26" s="18" t="n"/>
      <c r="K26" s="18" t="n"/>
      <c r="L26" s="18" t="n"/>
      <c r="M26" s="18" t="n"/>
      <c r="N26" s="16" t="n"/>
      <c r="O26" s="25" t="n"/>
      <c r="P26" s="11">
        <f>IF($A26="","",COUNTIF($J26:$M26,Assumptions!$K$6)+COUNTBLANK($J26:$M26))</f>
        <v/>
      </c>
      <c r="Q26" s="11">
        <f>IF($A26="","",IFERROR(IF(ISNUMBER($I26),$I26-TODAY(),IF(ISNUMBER($D26),$D26-TODAY(),"")),""))</f>
        <v/>
      </c>
      <c r="R26" s="20">
        <f>IFERROR(IF($A26="","",IF(OR($B26="",$C26="",$D26="",$E26="",$F26="",$H26=""),"Check required fields",IF(OR(AND(ISNUMBER($D26),ISNUMBER($C26),$D26&lt;$C26),AND(ISNUMBER($I26),ISNUMBER($C26),$I26&lt;$C26)),"Check date order",IF($H26=Assumptions!$E$10,"No action",IF(AND($H26=Assumptions!$E$8,$G26=""),"Assign room",IF(AND($H26=Assumptions!$E$8,$I26=""),"Confirm start",IF(AND($H26=Assumptions!$E$9,$G26&lt;&gt;""),"Review room assignment",IF(OR($S26="Review program",$S26="Review room"),"Check room setup",IF(AND($P26&gt;0,$Q26&lt;&gt;"",$Q26&lt;=Assumptions!$N$10),"Onboarding due soon",IF($P26&gt;0,"Onboarding check","Ready")))))))))),IF($A26="","","Check required fields"))</f>
        <v/>
      </c>
      <c r="S26" s="20">
        <f>IF($A26="","",IF($G26="","Unassigned",IFERROR(IF(VLOOKUP($G26,Assumptions!$A$5:$B$10,2,FALSE)=$E26,"Match","Review program"),"Review room")))</f>
        <v/>
      </c>
    </row>
    <row r="27" ht="34" customHeight="1">
      <c r="A27" s="15" t="n"/>
      <c r="B27" s="16" t="n"/>
      <c r="C27" s="25" t="n"/>
      <c r="D27" s="25" t="n"/>
      <c r="E27" s="18" t="n"/>
      <c r="F27" s="18" t="n"/>
      <c r="G27" s="18" t="n"/>
      <c r="H27" s="18" t="n"/>
      <c r="I27" s="25" t="n"/>
      <c r="J27" s="18" t="n"/>
      <c r="K27" s="18" t="n"/>
      <c r="L27" s="18" t="n"/>
      <c r="M27" s="18" t="n"/>
      <c r="N27" s="16" t="n"/>
      <c r="O27" s="25" t="n"/>
      <c r="P27" s="9">
        <f>IF($A27="","",COUNTIF($J27:$M27,Assumptions!$K$6)+COUNTBLANK($J27:$M27))</f>
        <v/>
      </c>
      <c r="Q27" s="9">
        <f>IF($A27="","",IFERROR(IF(ISNUMBER($I27),$I27-TODAY(),IF(ISNUMBER($D27),$D27-TODAY(),"")),""))</f>
        <v/>
      </c>
      <c r="R27" s="19">
        <f>IFERROR(IF($A27="","",IF(OR($B27="",$C27="",$D27="",$E27="",$F27="",$H27=""),"Check required fields",IF(OR(AND(ISNUMBER($D27),ISNUMBER($C27),$D27&lt;$C27),AND(ISNUMBER($I27),ISNUMBER($C27),$I27&lt;$C27)),"Check date order",IF($H27=Assumptions!$E$10,"No action",IF(AND($H27=Assumptions!$E$8,$G27=""),"Assign room",IF(AND($H27=Assumptions!$E$8,$I27=""),"Confirm start",IF(AND($H27=Assumptions!$E$9,$G27&lt;&gt;""),"Review room assignment",IF(OR($S27="Review program",$S27="Review room"),"Check room setup",IF(AND($P27&gt;0,$Q27&lt;&gt;"",$Q27&lt;=Assumptions!$N$10),"Onboarding due soon",IF($P27&gt;0,"Onboarding check","Ready")))))))))),IF($A27="","","Check required fields"))</f>
        <v/>
      </c>
      <c r="S27" s="19">
        <f>IF($A27="","",IF($G27="","Unassigned",IFERROR(IF(VLOOKUP($G27,Assumptions!$A$5:$B$10,2,FALSE)=$E27,"Match","Review program"),"Review room")))</f>
        <v/>
      </c>
    </row>
    <row r="28" ht="34" customHeight="1">
      <c r="A28" s="15" t="n"/>
      <c r="B28" s="16" t="n"/>
      <c r="C28" s="25" t="n"/>
      <c r="D28" s="25" t="n"/>
      <c r="E28" s="18" t="n"/>
      <c r="F28" s="18" t="n"/>
      <c r="G28" s="18" t="n"/>
      <c r="H28" s="18" t="n"/>
      <c r="I28" s="25" t="n"/>
      <c r="J28" s="18" t="n"/>
      <c r="K28" s="18" t="n"/>
      <c r="L28" s="18" t="n"/>
      <c r="M28" s="18" t="n"/>
      <c r="N28" s="16" t="n"/>
      <c r="O28" s="25" t="n"/>
      <c r="P28" s="11">
        <f>IF($A28="","",COUNTIF($J28:$M28,Assumptions!$K$6)+COUNTBLANK($J28:$M28))</f>
        <v/>
      </c>
      <c r="Q28" s="11">
        <f>IF($A28="","",IFERROR(IF(ISNUMBER($I28),$I28-TODAY(),IF(ISNUMBER($D28),$D28-TODAY(),"")),""))</f>
        <v/>
      </c>
      <c r="R28" s="20">
        <f>IFERROR(IF($A28="","",IF(OR($B28="",$C28="",$D28="",$E28="",$F28="",$H28=""),"Check required fields",IF(OR(AND(ISNUMBER($D28),ISNUMBER($C28),$D28&lt;$C28),AND(ISNUMBER($I28),ISNUMBER($C28),$I28&lt;$C28)),"Check date order",IF($H28=Assumptions!$E$10,"No action",IF(AND($H28=Assumptions!$E$8,$G28=""),"Assign room",IF(AND($H28=Assumptions!$E$8,$I28=""),"Confirm start",IF(AND($H28=Assumptions!$E$9,$G28&lt;&gt;""),"Review room assignment",IF(OR($S28="Review program",$S28="Review room"),"Check room setup",IF(AND($P28&gt;0,$Q28&lt;&gt;"",$Q28&lt;=Assumptions!$N$10),"Onboarding due soon",IF($P28&gt;0,"Onboarding check","Ready")))))))))),IF($A28="","","Check required fields"))</f>
        <v/>
      </c>
      <c r="S28" s="20">
        <f>IF($A28="","",IF($G28="","Unassigned",IFERROR(IF(VLOOKUP($G28,Assumptions!$A$5:$B$10,2,FALSE)=$E28,"Match","Review program"),"Review room")))</f>
        <v/>
      </c>
    </row>
    <row r="29" ht="34" customHeight="1">
      <c r="A29" s="15" t="n"/>
      <c r="B29" s="16" t="n"/>
      <c r="C29" s="25" t="n"/>
      <c r="D29" s="25" t="n"/>
      <c r="E29" s="18" t="n"/>
      <c r="F29" s="18" t="n"/>
      <c r="G29" s="18" t="n"/>
      <c r="H29" s="18" t="n"/>
      <c r="I29" s="25" t="n"/>
      <c r="J29" s="18" t="n"/>
      <c r="K29" s="18" t="n"/>
      <c r="L29" s="18" t="n"/>
      <c r="M29" s="18" t="n"/>
      <c r="N29" s="16" t="n"/>
      <c r="O29" s="25" t="n"/>
      <c r="P29" s="9">
        <f>IF($A29="","",COUNTIF($J29:$M29,Assumptions!$K$6)+COUNTBLANK($J29:$M29))</f>
        <v/>
      </c>
      <c r="Q29" s="9">
        <f>IF($A29="","",IFERROR(IF(ISNUMBER($I29),$I29-TODAY(),IF(ISNUMBER($D29),$D29-TODAY(),"")),""))</f>
        <v/>
      </c>
      <c r="R29" s="19">
        <f>IFERROR(IF($A29="","",IF(OR($B29="",$C29="",$D29="",$E29="",$F29="",$H29=""),"Check required fields",IF(OR(AND(ISNUMBER($D29),ISNUMBER($C29),$D29&lt;$C29),AND(ISNUMBER($I29),ISNUMBER($C29),$I29&lt;$C29)),"Check date order",IF($H29=Assumptions!$E$10,"No action",IF(AND($H29=Assumptions!$E$8,$G29=""),"Assign room",IF(AND($H29=Assumptions!$E$8,$I29=""),"Confirm start",IF(AND($H29=Assumptions!$E$9,$G29&lt;&gt;""),"Review room assignment",IF(OR($S29="Review program",$S29="Review room"),"Check room setup",IF(AND($P29&gt;0,$Q29&lt;&gt;"",$Q29&lt;=Assumptions!$N$10),"Onboarding due soon",IF($P29&gt;0,"Onboarding check","Ready")))))))))),IF($A29="","","Check required fields"))</f>
        <v/>
      </c>
      <c r="S29" s="19">
        <f>IF($A29="","",IF($G29="","Unassigned",IFERROR(IF(VLOOKUP($G29,Assumptions!$A$5:$B$10,2,FALSE)=$E29,"Match","Review program"),"Review room")))</f>
        <v/>
      </c>
    </row>
    <row r="30" ht="34" customHeight="1">
      <c r="A30" s="15" t="n"/>
      <c r="B30" s="16" t="n"/>
      <c r="C30" s="25" t="n"/>
      <c r="D30" s="25" t="n"/>
      <c r="E30" s="18" t="n"/>
      <c r="F30" s="18" t="n"/>
      <c r="G30" s="18" t="n"/>
      <c r="H30" s="18" t="n"/>
      <c r="I30" s="25" t="n"/>
      <c r="J30" s="18" t="n"/>
      <c r="K30" s="18" t="n"/>
      <c r="L30" s="18" t="n"/>
      <c r="M30" s="18" t="n"/>
      <c r="N30" s="16" t="n"/>
      <c r="O30" s="25" t="n"/>
      <c r="P30" s="11">
        <f>IF($A30="","",COUNTIF($J30:$M30,Assumptions!$K$6)+COUNTBLANK($J30:$M30))</f>
        <v/>
      </c>
      <c r="Q30" s="11">
        <f>IF($A30="","",IFERROR(IF(ISNUMBER($I30),$I30-TODAY(),IF(ISNUMBER($D30),$D30-TODAY(),"")),""))</f>
        <v/>
      </c>
      <c r="R30" s="20">
        <f>IFERROR(IF($A30="","",IF(OR($B30="",$C30="",$D30="",$E30="",$F30="",$H30=""),"Check required fields",IF(OR(AND(ISNUMBER($D30),ISNUMBER($C30),$D30&lt;$C30),AND(ISNUMBER($I30),ISNUMBER($C30),$I30&lt;$C30)),"Check date order",IF($H30=Assumptions!$E$10,"No action",IF(AND($H30=Assumptions!$E$8,$G30=""),"Assign room",IF(AND($H30=Assumptions!$E$8,$I30=""),"Confirm start",IF(AND($H30=Assumptions!$E$9,$G30&lt;&gt;""),"Review room assignment",IF(OR($S30="Review program",$S30="Review room"),"Check room setup",IF(AND($P30&gt;0,$Q30&lt;&gt;"",$Q30&lt;=Assumptions!$N$10),"Onboarding due soon",IF($P30&gt;0,"Onboarding check","Ready")))))))))),IF($A30="","","Check required fields"))</f>
        <v/>
      </c>
      <c r="S30" s="20">
        <f>IF($A30="","",IF($G30="","Unassigned",IFERROR(IF(VLOOKUP($G30,Assumptions!$A$5:$B$10,2,FALSE)=$E30,"Match","Review program"),"Review room")))</f>
        <v/>
      </c>
    </row>
    <row r="31" ht="34" customHeight="1">
      <c r="A31" s="15" t="n"/>
      <c r="B31" s="16" t="n"/>
      <c r="C31" s="25" t="n"/>
      <c r="D31" s="25" t="n"/>
      <c r="E31" s="18" t="n"/>
      <c r="F31" s="18" t="n"/>
      <c r="G31" s="18" t="n"/>
      <c r="H31" s="18" t="n"/>
      <c r="I31" s="25" t="n"/>
      <c r="J31" s="18" t="n"/>
      <c r="K31" s="18" t="n"/>
      <c r="L31" s="18" t="n"/>
      <c r="M31" s="18" t="n"/>
      <c r="N31" s="16" t="n"/>
      <c r="O31" s="25" t="n"/>
      <c r="P31" s="9">
        <f>IF($A31="","",COUNTIF($J31:$M31,Assumptions!$K$6)+COUNTBLANK($J31:$M31))</f>
        <v/>
      </c>
      <c r="Q31" s="9">
        <f>IF($A31="","",IFERROR(IF(ISNUMBER($I31),$I31-TODAY(),IF(ISNUMBER($D31),$D31-TODAY(),"")),""))</f>
        <v/>
      </c>
      <c r="R31" s="19">
        <f>IFERROR(IF($A31="","",IF(OR($B31="",$C31="",$D31="",$E31="",$F31="",$H31=""),"Check required fields",IF(OR(AND(ISNUMBER($D31),ISNUMBER($C31),$D31&lt;$C31),AND(ISNUMBER($I31),ISNUMBER($C31),$I31&lt;$C31)),"Check date order",IF($H31=Assumptions!$E$10,"No action",IF(AND($H31=Assumptions!$E$8,$G31=""),"Assign room",IF(AND($H31=Assumptions!$E$8,$I31=""),"Confirm start",IF(AND($H31=Assumptions!$E$9,$G31&lt;&gt;""),"Review room assignment",IF(OR($S31="Review program",$S31="Review room"),"Check room setup",IF(AND($P31&gt;0,$Q31&lt;&gt;"",$Q31&lt;=Assumptions!$N$10),"Onboarding due soon",IF($P31&gt;0,"Onboarding check","Ready")))))))))),IF($A31="","","Check required fields"))</f>
        <v/>
      </c>
      <c r="S31" s="19">
        <f>IF($A31="","",IF($G31="","Unassigned",IFERROR(IF(VLOOKUP($G31,Assumptions!$A$5:$B$10,2,FALSE)=$E31,"Match","Review program"),"Review room")))</f>
        <v/>
      </c>
    </row>
    <row r="32" ht="34" customHeight="1">
      <c r="A32" s="15" t="n"/>
      <c r="B32" s="16" t="n"/>
      <c r="C32" s="25" t="n"/>
      <c r="D32" s="25" t="n"/>
      <c r="E32" s="18" t="n"/>
      <c r="F32" s="18" t="n"/>
      <c r="G32" s="18" t="n"/>
      <c r="H32" s="18" t="n"/>
      <c r="I32" s="25" t="n"/>
      <c r="J32" s="18" t="n"/>
      <c r="K32" s="18" t="n"/>
      <c r="L32" s="18" t="n"/>
      <c r="M32" s="18" t="n"/>
      <c r="N32" s="16" t="n"/>
      <c r="O32" s="25" t="n"/>
      <c r="P32" s="11">
        <f>IF($A32="","",COUNTIF($J32:$M32,Assumptions!$K$6)+COUNTBLANK($J32:$M32))</f>
        <v/>
      </c>
      <c r="Q32" s="11">
        <f>IF($A32="","",IFERROR(IF(ISNUMBER($I32),$I32-TODAY(),IF(ISNUMBER($D32),$D32-TODAY(),"")),""))</f>
        <v/>
      </c>
      <c r="R32" s="20">
        <f>IFERROR(IF($A32="","",IF(OR($B32="",$C32="",$D32="",$E32="",$F32="",$H32=""),"Check required fields",IF(OR(AND(ISNUMBER($D32),ISNUMBER($C32),$D32&lt;$C32),AND(ISNUMBER($I32),ISNUMBER($C32),$I32&lt;$C32)),"Check date order",IF($H32=Assumptions!$E$10,"No action",IF(AND($H32=Assumptions!$E$8,$G32=""),"Assign room",IF(AND($H32=Assumptions!$E$8,$I32=""),"Confirm start",IF(AND($H32=Assumptions!$E$9,$G32&lt;&gt;""),"Review room assignment",IF(OR($S32="Review program",$S32="Review room"),"Check room setup",IF(AND($P32&gt;0,$Q32&lt;&gt;"",$Q32&lt;=Assumptions!$N$10),"Onboarding due soon",IF($P32&gt;0,"Onboarding check","Ready")))))))))),IF($A32="","","Check required fields"))</f>
        <v/>
      </c>
      <c r="S32" s="20">
        <f>IF($A32="","",IF($G32="","Unassigned",IFERROR(IF(VLOOKUP($G32,Assumptions!$A$5:$B$10,2,FALSE)=$E32,"Match","Review program"),"Review room")))</f>
        <v/>
      </c>
    </row>
    <row r="33" ht="34" customHeight="1">
      <c r="A33" s="15" t="n"/>
      <c r="B33" s="16" t="n"/>
      <c r="C33" s="25" t="n"/>
      <c r="D33" s="25" t="n"/>
      <c r="E33" s="18" t="n"/>
      <c r="F33" s="18" t="n"/>
      <c r="G33" s="18" t="n"/>
      <c r="H33" s="18" t="n"/>
      <c r="I33" s="25" t="n"/>
      <c r="J33" s="18" t="n"/>
      <c r="K33" s="18" t="n"/>
      <c r="L33" s="18" t="n"/>
      <c r="M33" s="18" t="n"/>
      <c r="N33" s="16" t="n"/>
      <c r="O33" s="25" t="n"/>
      <c r="P33" s="9">
        <f>IF($A33="","",COUNTIF($J33:$M33,Assumptions!$K$6)+COUNTBLANK($J33:$M33))</f>
        <v/>
      </c>
      <c r="Q33" s="9">
        <f>IF($A33="","",IFERROR(IF(ISNUMBER($I33),$I33-TODAY(),IF(ISNUMBER($D33),$D33-TODAY(),"")),""))</f>
        <v/>
      </c>
      <c r="R33" s="19">
        <f>IFERROR(IF($A33="","",IF(OR($B33="",$C33="",$D33="",$E33="",$F33="",$H33=""),"Check required fields",IF(OR(AND(ISNUMBER($D33),ISNUMBER($C33),$D33&lt;$C33),AND(ISNUMBER($I33),ISNUMBER($C33),$I33&lt;$C33)),"Check date order",IF($H33=Assumptions!$E$10,"No action",IF(AND($H33=Assumptions!$E$8,$G33=""),"Assign room",IF(AND($H33=Assumptions!$E$8,$I33=""),"Confirm start",IF(AND($H33=Assumptions!$E$9,$G33&lt;&gt;""),"Review room assignment",IF(OR($S33="Review program",$S33="Review room"),"Check room setup",IF(AND($P33&gt;0,$Q33&lt;&gt;"",$Q33&lt;=Assumptions!$N$10),"Onboarding due soon",IF($P33&gt;0,"Onboarding check","Ready")))))))))),IF($A33="","","Check required fields"))</f>
        <v/>
      </c>
      <c r="S33" s="19">
        <f>IF($A33="","",IF($G33="","Unassigned",IFERROR(IF(VLOOKUP($G33,Assumptions!$A$5:$B$10,2,FALSE)=$E33,"Match","Review program"),"Review room")))</f>
        <v/>
      </c>
    </row>
    <row r="34" ht="34" customHeight="1">
      <c r="A34" s="15" t="n"/>
      <c r="B34" s="16" t="n"/>
      <c r="C34" s="25" t="n"/>
      <c r="D34" s="25" t="n"/>
      <c r="E34" s="18" t="n"/>
      <c r="F34" s="18" t="n"/>
      <c r="G34" s="18" t="n"/>
      <c r="H34" s="18" t="n"/>
      <c r="I34" s="25" t="n"/>
      <c r="J34" s="18" t="n"/>
      <c r="K34" s="18" t="n"/>
      <c r="L34" s="18" t="n"/>
      <c r="M34" s="18" t="n"/>
      <c r="N34" s="16" t="n"/>
      <c r="O34" s="25" t="n"/>
      <c r="P34" s="11">
        <f>IF($A34="","",COUNTIF($J34:$M34,Assumptions!$K$6)+COUNTBLANK($J34:$M34))</f>
        <v/>
      </c>
      <c r="Q34" s="11">
        <f>IF($A34="","",IFERROR(IF(ISNUMBER($I34),$I34-TODAY(),IF(ISNUMBER($D34),$D34-TODAY(),"")),""))</f>
        <v/>
      </c>
      <c r="R34" s="20">
        <f>IFERROR(IF($A34="","",IF(OR($B34="",$C34="",$D34="",$E34="",$F34="",$H34=""),"Check required fields",IF(OR(AND(ISNUMBER($D34),ISNUMBER($C34),$D34&lt;$C34),AND(ISNUMBER($I34),ISNUMBER($C34),$I34&lt;$C34)),"Check date order",IF($H34=Assumptions!$E$10,"No action",IF(AND($H34=Assumptions!$E$8,$G34=""),"Assign room",IF(AND($H34=Assumptions!$E$8,$I34=""),"Confirm start",IF(AND($H34=Assumptions!$E$9,$G34&lt;&gt;""),"Review room assignment",IF(OR($S34="Review program",$S34="Review room"),"Check room setup",IF(AND($P34&gt;0,$Q34&lt;&gt;"",$Q34&lt;=Assumptions!$N$10),"Onboarding due soon",IF($P34&gt;0,"Onboarding check","Ready")))))))))),IF($A34="","","Check required fields"))</f>
        <v/>
      </c>
      <c r="S34" s="20">
        <f>IF($A34="","",IF($G34="","Unassigned",IFERROR(IF(VLOOKUP($G34,Assumptions!$A$5:$B$10,2,FALSE)=$E34,"Match","Review program"),"Review room")))</f>
        <v/>
      </c>
    </row>
    <row r="35" ht="34" customHeight="1">
      <c r="A35" s="15" t="n"/>
      <c r="B35" s="16" t="n"/>
      <c r="C35" s="25" t="n"/>
      <c r="D35" s="25" t="n"/>
      <c r="E35" s="18" t="n"/>
      <c r="F35" s="18" t="n"/>
      <c r="G35" s="18" t="n"/>
      <c r="H35" s="18" t="n"/>
      <c r="I35" s="25" t="n"/>
      <c r="J35" s="18" t="n"/>
      <c r="K35" s="18" t="n"/>
      <c r="L35" s="18" t="n"/>
      <c r="M35" s="18" t="n"/>
      <c r="N35" s="16" t="n"/>
      <c r="O35" s="25" t="n"/>
      <c r="P35" s="9">
        <f>IF($A35="","",COUNTIF($J35:$M35,Assumptions!$K$6)+COUNTBLANK($J35:$M35))</f>
        <v/>
      </c>
      <c r="Q35" s="9">
        <f>IF($A35="","",IFERROR(IF(ISNUMBER($I35),$I35-TODAY(),IF(ISNUMBER($D35),$D35-TODAY(),"")),""))</f>
        <v/>
      </c>
      <c r="R35" s="19">
        <f>IFERROR(IF($A35="","",IF(OR($B35="",$C35="",$D35="",$E35="",$F35="",$H35=""),"Check required fields",IF(OR(AND(ISNUMBER($D35),ISNUMBER($C35),$D35&lt;$C35),AND(ISNUMBER($I35),ISNUMBER($C35),$I35&lt;$C35)),"Check date order",IF($H35=Assumptions!$E$10,"No action",IF(AND($H35=Assumptions!$E$8,$G35=""),"Assign room",IF(AND($H35=Assumptions!$E$8,$I35=""),"Confirm start",IF(AND($H35=Assumptions!$E$9,$G35&lt;&gt;""),"Review room assignment",IF(OR($S35="Review program",$S35="Review room"),"Check room setup",IF(AND($P35&gt;0,$Q35&lt;&gt;"",$Q35&lt;=Assumptions!$N$10),"Onboarding due soon",IF($P35&gt;0,"Onboarding check","Ready")))))))))),IF($A35="","","Check required fields"))</f>
        <v/>
      </c>
      <c r="S35" s="19">
        <f>IF($A35="","",IF($G35="","Unassigned",IFERROR(IF(VLOOKUP($G35,Assumptions!$A$5:$B$10,2,FALSE)=$E35,"Match","Review program"),"Review room")))</f>
        <v/>
      </c>
    </row>
    <row r="36" ht="34" customHeight="1">
      <c r="A36" s="15" t="n"/>
      <c r="B36" s="16" t="n"/>
      <c r="C36" s="25" t="n"/>
      <c r="D36" s="25" t="n"/>
      <c r="E36" s="18" t="n"/>
      <c r="F36" s="18" t="n"/>
      <c r="G36" s="18" t="n"/>
      <c r="H36" s="18" t="n"/>
      <c r="I36" s="25" t="n"/>
      <c r="J36" s="18" t="n"/>
      <c r="K36" s="18" t="n"/>
      <c r="L36" s="18" t="n"/>
      <c r="M36" s="18" t="n"/>
      <c r="N36" s="16" t="n"/>
      <c r="O36" s="25" t="n"/>
      <c r="P36" s="11">
        <f>IF($A36="","",COUNTIF($J36:$M36,Assumptions!$K$6)+COUNTBLANK($J36:$M36))</f>
        <v/>
      </c>
      <c r="Q36" s="11">
        <f>IF($A36="","",IFERROR(IF(ISNUMBER($I36),$I36-TODAY(),IF(ISNUMBER($D36),$D36-TODAY(),"")),""))</f>
        <v/>
      </c>
      <c r="R36" s="20">
        <f>IFERROR(IF($A36="","",IF(OR($B36="",$C36="",$D36="",$E36="",$F36="",$H36=""),"Check required fields",IF(OR(AND(ISNUMBER($D36),ISNUMBER($C36),$D36&lt;$C36),AND(ISNUMBER($I36),ISNUMBER($C36),$I36&lt;$C36)),"Check date order",IF($H36=Assumptions!$E$10,"No action",IF(AND($H36=Assumptions!$E$8,$G36=""),"Assign room",IF(AND($H36=Assumptions!$E$8,$I36=""),"Confirm start",IF(AND($H36=Assumptions!$E$9,$G36&lt;&gt;""),"Review room assignment",IF(OR($S36="Review program",$S36="Review room"),"Check room setup",IF(AND($P36&gt;0,$Q36&lt;&gt;"",$Q36&lt;=Assumptions!$N$10),"Onboarding due soon",IF($P36&gt;0,"Onboarding check","Ready")))))))))),IF($A36="","","Check required fields"))</f>
        <v/>
      </c>
      <c r="S36" s="20">
        <f>IF($A36="","",IF($G36="","Unassigned",IFERROR(IF(VLOOKUP($G36,Assumptions!$A$5:$B$10,2,FALSE)=$E36,"Match","Review program"),"Review room")))</f>
        <v/>
      </c>
    </row>
    <row r="37" ht="34" customHeight="1">
      <c r="A37" s="15" t="n"/>
      <c r="B37" s="16" t="n"/>
      <c r="C37" s="25" t="n"/>
      <c r="D37" s="25" t="n"/>
      <c r="E37" s="18" t="n"/>
      <c r="F37" s="18" t="n"/>
      <c r="G37" s="18" t="n"/>
      <c r="H37" s="18" t="n"/>
      <c r="I37" s="25" t="n"/>
      <c r="J37" s="18" t="n"/>
      <c r="K37" s="18" t="n"/>
      <c r="L37" s="18" t="n"/>
      <c r="M37" s="18" t="n"/>
      <c r="N37" s="16" t="n"/>
      <c r="O37" s="25" t="n"/>
      <c r="P37" s="9">
        <f>IF($A37="","",COUNTIF($J37:$M37,Assumptions!$K$6)+COUNTBLANK($J37:$M37))</f>
        <v/>
      </c>
      <c r="Q37" s="9">
        <f>IF($A37="","",IFERROR(IF(ISNUMBER($I37),$I37-TODAY(),IF(ISNUMBER($D37),$D37-TODAY(),"")),""))</f>
        <v/>
      </c>
      <c r="R37" s="19">
        <f>IFERROR(IF($A37="","",IF(OR($B37="",$C37="",$D37="",$E37="",$F37="",$H37=""),"Check required fields",IF(OR(AND(ISNUMBER($D37),ISNUMBER($C37),$D37&lt;$C37),AND(ISNUMBER($I37),ISNUMBER($C37),$I37&lt;$C37)),"Check date order",IF($H37=Assumptions!$E$10,"No action",IF(AND($H37=Assumptions!$E$8,$G37=""),"Assign room",IF(AND($H37=Assumptions!$E$8,$I37=""),"Confirm start",IF(AND($H37=Assumptions!$E$9,$G37&lt;&gt;""),"Review room assignment",IF(OR($S37="Review program",$S37="Review room"),"Check room setup",IF(AND($P37&gt;0,$Q37&lt;&gt;"",$Q37&lt;=Assumptions!$N$10),"Onboarding due soon",IF($P37&gt;0,"Onboarding check","Ready")))))))))),IF($A37="","","Check required fields"))</f>
        <v/>
      </c>
      <c r="S37" s="19">
        <f>IF($A37="","",IF($G37="","Unassigned",IFERROR(IF(VLOOKUP($G37,Assumptions!$A$5:$B$10,2,FALSE)=$E37,"Match","Review program"),"Review room")))</f>
        <v/>
      </c>
    </row>
    <row r="38" ht="34" customHeight="1">
      <c r="A38" s="15" t="n"/>
      <c r="B38" s="16" t="n"/>
      <c r="C38" s="25" t="n"/>
      <c r="D38" s="25" t="n"/>
      <c r="E38" s="18" t="n"/>
      <c r="F38" s="18" t="n"/>
      <c r="G38" s="18" t="n"/>
      <c r="H38" s="18" t="n"/>
      <c r="I38" s="25" t="n"/>
      <c r="J38" s="18" t="n"/>
      <c r="K38" s="18" t="n"/>
      <c r="L38" s="18" t="n"/>
      <c r="M38" s="18" t="n"/>
      <c r="N38" s="16" t="n"/>
      <c r="O38" s="25" t="n"/>
      <c r="P38" s="11">
        <f>IF($A38="","",COUNTIF($J38:$M38,Assumptions!$K$6)+COUNTBLANK($J38:$M38))</f>
        <v/>
      </c>
      <c r="Q38" s="11">
        <f>IF($A38="","",IFERROR(IF(ISNUMBER($I38),$I38-TODAY(),IF(ISNUMBER($D38),$D38-TODAY(),"")),""))</f>
        <v/>
      </c>
      <c r="R38" s="20">
        <f>IFERROR(IF($A38="","",IF(OR($B38="",$C38="",$D38="",$E38="",$F38="",$H38=""),"Check required fields",IF(OR(AND(ISNUMBER($D38),ISNUMBER($C38),$D38&lt;$C38),AND(ISNUMBER($I38),ISNUMBER($C38),$I38&lt;$C38)),"Check date order",IF($H38=Assumptions!$E$10,"No action",IF(AND($H38=Assumptions!$E$8,$G38=""),"Assign room",IF(AND($H38=Assumptions!$E$8,$I38=""),"Confirm start",IF(AND($H38=Assumptions!$E$9,$G38&lt;&gt;""),"Review room assignment",IF(OR($S38="Review program",$S38="Review room"),"Check room setup",IF(AND($P38&gt;0,$Q38&lt;&gt;"",$Q38&lt;=Assumptions!$N$10),"Onboarding due soon",IF($P38&gt;0,"Onboarding check","Ready")))))))))),IF($A38="","","Check required fields"))</f>
        <v/>
      </c>
      <c r="S38" s="20">
        <f>IF($A38="","",IF($G38="","Unassigned",IFERROR(IF(VLOOKUP($G38,Assumptions!$A$5:$B$10,2,FALSE)=$E38,"Match","Review program"),"Review room")))</f>
        <v/>
      </c>
    </row>
    <row r="39" ht="34" customHeight="1">
      <c r="A39" s="15" t="n"/>
      <c r="B39" s="16" t="n"/>
      <c r="C39" s="25" t="n"/>
      <c r="D39" s="25" t="n"/>
      <c r="E39" s="18" t="n"/>
      <c r="F39" s="18" t="n"/>
      <c r="G39" s="18" t="n"/>
      <c r="H39" s="18" t="n"/>
      <c r="I39" s="25" t="n"/>
      <c r="J39" s="18" t="n"/>
      <c r="K39" s="18" t="n"/>
      <c r="L39" s="18" t="n"/>
      <c r="M39" s="18" t="n"/>
      <c r="N39" s="16" t="n"/>
      <c r="O39" s="25" t="n"/>
      <c r="P39" s="9">
        <f>IF($A39="","",COUNTIF($J39:$M39,Assumptions!$K$6)+COUNTBLANK($J39:$M39))</f>
        <v/>
      </c>
      <c r="Q39" s="9">
        <f>IF($A39="","",IFERROR(IF(ISNUMBER($I39),$I39-TODAY(),IF(ISNUMBER($D39),$D39-TODAY(),"")),""))</f>
        <v/>
      </c>
      <c r="R39" s="19">
        <f>IFERROR(IF($A39="","",IF(OR($B39="",$C39="",$D39="",$E39="",$F39="",$H39=""),"Check required fields",IF(OR(AND(ISNUMBER($D39),ISNUMBER($C39),$D39&lt;$C39),AND(ISNUMBER($I39),ISNUMBER($C39),$I39&lt;$C39)),"Check date order",IF($H39=Assumptions!$E$10,"No action",IF(AND($H39=Assumptions!$E$8,$G39=""),"Assign room",IF(AND($H39=Assumptions!$E$8,$I39=""),"Confirm start",IF(AND($H39=Assumptions!$E$9,$G39&lt;&gt;""),"Review room assignment",IF(OR($S39="Review program",$S39="Review room"),"Check room setup",IF(AND($P39&gt;0,$Q39&lt;&gt;"",$Q39&lt;=Assumptions!$N$10),"Onboarding due soon",IF($P39&gt;0,"Onboarding check","Ready")))))))))),IF($A39="","","Check required fields"))</f>
        <v/>
      </c>
      <c r="S39" s="19">
        <f>IF($A39="","",IF($G39="","Unassigned",IFERROR(IF(VLOOKUP($G39,Assumptions!$A$5:$B$10,2,FALSE)=$E39,"Match","Review program"),"Review room")))</f>
        <v/>
      </c>
    </row>
    <row r="40" ht="34" customHeight="1">
      <c r="A40" s="15" t="n"/>
      <c r="B40" s="16" t="n"/>
      <c r="C40" s="25" t="n"/>
      <c r="D40" s="25" t="n"/>
      <c r="E40" s="18" t="n"/>
      <c r="F40" s="18" t="n"/>
      <c r="G40" s="18" t="n"/>
      <c r="H40" s="18" t="n"/>
      <c r="I40" s="25" t="n"/>
      <c r="J40" s="18" t="n"/>
      <c r="K40" s="18" t="n"/>
      <c r="L40" s="18" t="n"/>
      <c r="M40" s="18" t="n"/>
      <c r="N40" s="16" t="n"/>
      <c r="O40" s="25" t="n"/>
      <c r="P40" s="11">
        <f>IF($A40="","",COUNTIF($J40:$M40,Assumptions!$K$6)+COUNTBLANK($J40:$M40))</f>
        <v/>
      </c>
      <c r="Q40" s="11">
        <f>IF($A40="","",IFERROR(IF(ISNUMBER($I40),$I40-TODAY(),IF(ISNUMBER($D40),$D40-TODAY(),"")),""))</f>
        <v/>
      </c>
      <c r="R40" s="20">
        <f>IFERROR(IF($A40="","",IF(OR($B40="",$C40="",$D40="",$E40="",$F40="",$H40=""),"Check required fields",IF(OR(AND(ISNUMBER($D40),ISNUMBER($C40),$D40&lt;$C40),AND(ISNUMBER($I40),ISNUMBER($C40),$I40&lt;$C40)),"Check date order",IF($H40=Assumptions!$E$10,"No action",IF(AND($H40=Assumptions!$E$8,$G40=""),"Assign room",IF(AND($H40=Assumptions!$E$8,$I40=""),"Confirm start",IF(AND($H40=Assumptions!$E$9,$G40&lt;&gt;""),"Review room assignment",IF(OR($S40="Review program",$S40="Review room"),"Check room setup",IF(AND($P40&gt;0,$Q40&lt;&gt;"",$Q40&lt;=Assumptions!$N$10),"Onboarding due soon",IF($P40&gt;0,"Onboarding check","Ready")))))))))),IF($A40="","","Check required fields"))</f>
        <v/>
      </c>
      <c r="S40" s="20">
        <f>IF($A40="","",IF($G40="","Unassigned",IFERROR(IF(VLOOKUP($G40,Assumptions!$A$5:$B$10,2,FALSE)=$E40,"Match","Review program"),"Review room")))</f>
        <v/>
      </c>
    </row>
    <row r="41" ht="34" customHeight="1">
      <c r="A41" s="15" t="n"/>
      <c r="B41" s="16" t="n"/>
      <c r="C41" s="25" t="n"/>
      <c r="D41" s="25" t="n"/>
      <c r="E41" s="18" t="n"/>
      <c r="F41" s="18" t="n"/>
      <c r="G41" s="18" t="n"/>
      <c r="H41" s="18" t="n"/>
      <c r="I41" s="25" t="n"/>
      <c r="J41" s="18" t="n"/>
      <c r="K41" s="18" t="n"/>
      <c r="L41" s="18" t="n"/>
      <c r="M41" s="18" t="n"/>
      <c r="N41" s="16" t="n"/>
      <c r="O41" s="25" t="n"/>
      <c r="P41" s="9">
        <f>IF($A41="","",COUNTIF($J41:$M41,Assumptions!$K$6)+COUNTBLANK($J41:$M41))</f>
        <v/>
      </c>
      <c r="Q41" s="9">
        <f>IF($A41="","",IFERROR(IF(ISNUMBER($I41),$I41-TODAY(),IF(ISNUMBER($D41),$D41-TODAY(),"")),""))</f>
        <v/>
      </c>
      <c r="R41" s="19">
        <f>IFERROR(IF($A41="","",IF(OR($B41="",$C41="",$D41="",$E41="",$F41="",$H41=""),"Check required fields",IF(OR(AND(ISNUMBER($D41),ISNUMBER($C41),$D41&lt;$C41),AND(ISNUMBER($I41),ISNUMBER($C41),$I41&lt;$C41)),"Check date order",IF($H41=Assumptions!$E$10,"No action",IF(AND($H41=Assumptions!$E$8,$G41=""),"Assign room",IF(AND($H41=Assumptions!$E$8,$I41=""),"Confirm start",IF(AND($H41=Assumptions!$E$9,$G41&lt;&gt;""),"Review room assignment",IF(OR($S41="Review program",$S41="Review room"),"Check room setup",IF(AND($P41&gt;0,$Q41&lt;&gt;"",$Q41&lt;=Assumptions!$N$10),"Onboarding due soon",IF($P41&gt;0,"Onboarding check","Ready")))))))))),IF($A41="","","Check required fields"))</f>
        <v/>
      </c>
      <c r="S41" s="19">
        <f>IF($A41="","",IF($G41="","Unassigned",IFERROR(IF(VLOOKUP($G41,Assumptions!$A$5:$B$10,2,FALSE)=$E41,"Match","Review program"),"Review room")))</f>
        <v/>
      </c>
    </row>
    <row r="42" ht="34" customHeight="1">
      <c r="A42" s="15" t="n"/>
      <c r="B42" s="16" t="n"/>
      <c r="C42" s="25" t="n"/>
      <c r="D42" s="25" t="n"/>
      <c r="E42" s="18" t="n"/>
      <c r="F42" s="18" t="n"/>
      <c r="G42" s="18" t="n"/>
      <c r="H42" s="18" t="n"/>
      <c r="I42" s="25" t="n"/>
      <c r="J42" s="18" t="n"/>
      <c r="K42" s="18" t="n"/>
      <c r="L42" s="18" t="n"/>
      <c r="M42" s="18" t="n"/>
      <c r="N42" s="16" t="n"/>
      <c r="O42" s="25" t="n"/>
      <c r="P42" s="11">
        <f>IF($A42="","",COUNTIF($J42:$M42,Assumptions!$K$6)+COUNTBLANK($J42:$M42))</f>
        <v/>
      </c>
      <c r="Q42" s="11">
        <f>IF($A42="","",IFERROR(IF(ISNUMBER($I42),$I42-TODAY(),IF(ISNUMBER($D42),$D42-TODAY(),"")),""))</f>
        <v/>
      </c>
      <c r="R42" s="20">
        <f>IFERROR(IF($A42="","",IF(OR($B42="",$C42="",$D42="",$E42="",$F42="",$H42=""),"Check required fields",IF(OR(AND(ISNUMBER($D42),ISNUMBER($C42),$D42&lt;$C42),AND(ISNUMBER($I42),ISNUMBER($C42),$I42&lt;$C42)),"Check date order",IF($H42=Assumptions!$E$10,"No action",IF(AND($H42=Assumptions!$E$8,$G42=""),"Assign room",IF(AND($H42=Assumptions!$E$8,$I42=""),"Confirm start",IF(AND($H42=Assumptions!$E$9,$G42&lt;&gt;""),"Review room assignment",IF(OR($S42="Review program",$S42="Review room"),"Check room setup",IF(AND($P42&gt;0,$Q42&lt;&gt;"",$Q42&lt;=Assumptions!$N$10),"Onboarding due soon",IF($P42&gt;0,"Onboarding check","Ready")))))))))),IF($A42="","","Check required fields"))</f>
        <v/>
      </c>
      <c r="S42" s="20">
        <f>IF($A42="","",IF($G42="","Unassigned",IFERROR(IF(VLOOKUP($G42,Assumptions!$A$5:$B$10,2,FALSE)=$E42,"Match","Review program"),"Review room")))</f>
        <v/>
      </c>
    </row>
    <row r="43" ht="34" customHeight="1">
      <c r="A43" s="15" t="n"/>
      <c r="B43" s="16" t="n"/>
      <c r="C43" s="25" t="n"/>
      <c r="D43" s="25" t="n"/>
      <c r="E43" s="18" t="n"/>
      <c r="F43" s="18" t="n"/>
      <c r="G43" s="18" t="n"/>
      <c r="H43" s="18" t="n"/>
      <c r="I43" s="25" t="n"/>
      <c r="J43" s="18" t="n"/>
      <c r="K43" s="18" t="n"/>
      <c r="L43" s="18" t="n"/>
      <c r="M43" s="18" t="n"/>
      <c r="N43" s="16" t="n"/>
      <c r="O43" s="25" t="n"/>
      <c r="P43" s="9">
        <f>IF($A43="","",COUNTIF($J43:$M43,Assumptions!$K$6)+COUNTBLANK($J43:$M43))</f>
        <v/>
      </c>
      <c r="Q43" s="9">
        <f>IF($A43="","",IFERROR(IF(ISNUMBER($I43),$I43-TODAY(),IF(ISNUMBER($D43),$D43-TODAY(),"")),""))</f>
        <v/>
      </c>
      <c r="R43" s="19">
        <f>IFERROR(IF($A43="","",IF(OR($B43="",$C43="",$D43="",$E43="",$F43="",$H43=""),"Check required fields",IF(OR(AND(ISNUMBER($D43),ISNUMBER($C43),$D43&lt;$C43),AND(ISNUMBER($I43),ISNUMBER($C43),$I43&lt;$C43)),"Check date order",IF($H43=Assumptions!$E$10,"No action",IF(AND($H43=Assumptions!$E$8,$G43=""),"Assign room",IF(AND($H43=Assumptions!$E$8,$I43=""),"Confirm start",IF(AND($H43=Assumptions!$E$9,$G43&lt;&gt;""),"Review room assignment",IF(OR($S43="Review program",$S43="Review room"),"Check room setup",IF(AND($P43&gt;0,$Q43&lt;&gt;"",$Q43&lt;=Assumptions!$N$10),"Onboarding due soon",IF($P43&gt;0,"Onboarding check","Ready")))))))))),IF($A43="","","Check required fields"))</f>
        <v/>
      </c>
      <c r="S43" s="19">
        <f>IF($A43="","",IF($G43="","Unassigned",IFERROR(IF(VLOOKUP($G43,Assumptions!$A$5:$B$10,2,FALSE)=$E43,"Match","Review program"),"Review room")))</f>
        <v/>
      </c>
    </row>
    <row r="44" ht="34" customHeight="1">
      <c r="A44" s="15" t="n"/>
      <c r="B44" s="16" t="n"/>
      <c r="C44" s="25" t="n"/>
      <c r="D44" s="25" t="n"/>
      <c r="E44" s="18" t="n"/>
      <c r="F44" s="18" t="n"/>
      <c r="G44" s="18" t="n"/>
      <c r="H44" s="18" t="n"/>
      <c r="I44" s="25" t="n"/>
      <c r="J44" s="18" t="n"/>
      <c r="K44" s="18" t="n"/>
      <c r="L44" s="18" t="n"/>
      <c r="M44" s="18" t="n"/>
      <c r="N44" s="16" t="n"/>
      <c r="O44" s="25" t="n"/>
      <c r="P44" s="11">
        <f>IF($A44="","",COUNTIF($J44:$M44,Assumptions!$K$6)+COUNTBLANK($J44:$M44))</f>
        <v/>
      </c>
      <c r="Q44" s="11">
        <f>IF($A44="","",IFERROR(IF(ISNUMBER($I44),$I44-TODAY(),IF(ISNUMBER($D44),$D44-TODAY(),"")),""))</f>
        <v/>
      </c>
      <c r="R44" s="20">
        <f>IFERROR(IF($A44="","",IF(OR($B44="",$C44="",$D44="",$E44="",$F44="",$H44=""),"Check required fields",IF(OR(AND(ISNUMBER($D44),ISNUMBER($C44),$D44&lt;$C44),AND(ISNUMBER($I44),ISNUMBER($C44),$I44&lt;$C44)),"Check date order",IF($H44=Assumptions!$E$10,"No action",IF(AND($H44=Assumptions!$E$8,$G44=""),"Assign room",IF(AND($H44=Assumptions!$E$8,$I44=""),"Confirm start",IF(AND($H44=Assumptions!$E$9,$G44&lt;&gt;""),"Review room assignment",IF(OR($S44="Review program",$S44="Review room"),"Check room setup",IF(AND($P44&gt;0,$Q44&lt;&gt;"",$Q44&lt;=Assumptions!$N$10),"Onboarding due soon",IF($P44&gt;0,"Onboarding check","Ready")))))))))),IF($A44="","","Check required fields"))</f>
        <v/>
      </c>
      <c r="S44" s="20">
        <f>IF($A44="","",IF($G44="","Unassigned",IFERROR(IF(VLOOKUP($G44,Assumptions!$A$5:$B$10,2,FALSE)=$E44,"Match","Review program"),"Review room")))</f>
        <v/>
      </c>
    </row>
    <row r="45" ht="34" customHeight="1">
      <c r="A45" s="15" t="n"/>
      <c r="B45" s="16" t="n"/>
      <c r="C45" s="25" t="n"/>
      <c r="D45" s="25" t="n"/>
      <c r="E45" s="18" t="n"/>
      <c r="F45" s="18" t="n"/>
      <c r="G45" s="18" t="n"/>
      <c r="H45" s="18" t="n"/>
      <c r="I45" s="25" t="n"/>
      <c r="J45" s="18" t="n"/>
      <c r="K45" s="18" t="n"/>
      <c r="L45" s="18" t="n"/>
      <c r="M45" s="18" t="n"/>
      <c r="N45" s="16" t="n"/>
      <c r="O45" s="25" t="n"/>
      <c r="P45" s="9">
        <f>IF($A45="","",COUNTIF($J45:$M45,Assumptions!$K$6)+COUNTBLANK($J45:$M45))</f>
        <v/>
      </c>
      <c r="Q45" s="9">
        <f>IF($A45="","",IFERROR(IF(ISNUMBER($I45),$I45-TODAY(),IF(ISNUMBER($D45),$D45-TODAY(),"")),""))</f>
        <v/>
      </c>
      <c r="R45" s="19">
        <f>IFERROR(IF($A45="","",IF(OR($B45="",$C45="",$D45="",$E45="",$F45="",$H45=""),"Check required fields",IF(OR(AND(ISNUMBER($D45),ISNUMBER($C45),$D45&lt;$C45),AND(ISNUMBER($I45),ISNUMBER($C45),$I45&lt;$C45)),"Check date order",IF($H45=Assumptions!$E$10,"No action",IF(AND($H45=Assumptions!$E$8,$G45=""),"Assign room",IF(AND($H45=Assumptions!$E$8,$I45=""),"Confirm start",IF(AND($H45=Assumptions!$E$9,$G45&lt;&gt;""),"Review room assignment",IF(OR($S45="Review program",$S45="Review room"),"Check room setup",IF(AND($P45&gt;0,$Q45&lt;&gt;"",$Q45&lt;=Assumptions!$N$10),"Onboarding due soon",IF($P45&gt;0,"Onboarding check","Ready")))))))))),IF($A45="","","Check required fields"))</f>
        <v/>
      </c>
      <c r="S45" s="19">
        <f>IF($A45="","",IF($G45="","Unassigned",IFERROR(IF(VLOOKUP($G45,Assumptions!$A$5:$B$10,2,FALSE)=$E45,"Match","Review program"),"Review room")))</f>
        <v/>
      </c>
    </row>
    <row r="46" ht="34" customHeight="1">
      <c r="A46" s="15" t="n"/>
      <c r="B46" s="16" t="n"/>
      <c r="C46" s="25" t="n"/>
      <c r="D46" s="25" t="n"/>
      <c r="E46" s="18" t="n"/>
      <c r="F46" s="18" t="n"/>
      <c r="G46" s="18" t="n"/>
      <c r="H46" s="18" t="n"/>
      <c r="I46" s="25" t="n"/>
      <c r="J46" s="18" t="n"/>
      <c r="K46" s="18" t="n"/>
      <c r="L46" s="18" t="n"/>
      <c r="M46" s="18" t="n"/>
      <c r="N46" s="16" t="n"/>
      <c r="O46" s="25" t="n"/>
      <c r="P46" s="11">
        <f>IF($A46="","",COUNTIF($J46:$M46,Assumptions!$K$6)+COUNTBLANK($J46:$M46))</f>
        <v/>
      </c>
      <c r="Q46" s="11">
        <f>IF($A46="","",IFERROR(IF(ISNUMBER($I46),$I46-TODAY(),IF(ISNUMBER($D46),$D46-TODAY(),"")),""))</f>
        <v/>
      </c>
      <c r="R46" s="20">
        <f>IFERROR(IF($A46="","",IF(OR($B46="",$C46="",$D46="",$E46="",$F46="",$H46=""),"Check required fields",IF(OR(AND(ISNUMBER($D46),ISNUMBER($C46),$D46&lt;$C46),AND(ISNUMBER($I46),ISNUMBER($C46),$I46&lt;$C46)),"Check date order",IF($H46=Assumptions!$E$10,"No action",IF(AND($H46=Assumptions!$E$8,$G46=""),"Assign room",IF(AND($H46=Assumptions!$E$8,$I46=""),"Confirm start",IF(AND($H46=Assumptions!$E$9,$G46&lt;&gt;""),"Review room assignment",IF(OR($S46="Review program",$S46="Review room"),"Check room setup",IF(AND($P46&gt;0,$Q46&lt;&gt;"",$Q46&lt;=Assumptions!$N$10),"Onboarding due soon",IF($P46&gt;0,"Onboarding check","Ready")))))))))),IF($A46="","","Check required fields"))</f>
        <v/>
      </c>
      <c r="S46" s="20">
        <f>IF($A46="","",IF($G46="","Unassigned",IFERROR(IF(VLOOKUP($G46,Assumptions!$A$5:$B$10,2,FALSE)=$E46,"Match","Review program"),"Review room")))</f>
        <v/>
      </c>
    </row>
    <row r="47" ht="34" customHeight="1">
      <c r="A47" s="15" t="n"/>
      <c r="B47" s="16" t="n"/>
      <c r="C47" s="25" t="n"/>
      <c r="D47" s="25" t="n"/>
      <c r="E47" s="18" t="n"/>
      <c r="F47" s="18" t="n"/>
      <c r="G47" s="18" t="n"/>
      <c r="H47" s="18" t="n"/>
      <c r="I47" s="25" t="n"/>
      <c r="J47" s="18" t="n"/>
      <c r="K47" s="18" t="n"/>
      <c r="L47" s="18" t="n"/>
      <c r="M47" s="18" t="n"/>
      <c r="N47" s="16" t="n"/>
      <c r="O47" s="25" t="n"/>
      <c r="P47" s="9">
        <f>IF($A47="","",COUNTIF($J47:$M47,Assumptions!$K$6)+COUNTBLANK($J47:$M47))</f>
        <v/>
      </c>
      <c r="Q47" s="9">
        <f>IF($A47="","",IFERROR(IF(ISNUMBER($I47),$I47-TODAY(),IF(ISNUMBER($D47),$D47-TODAY(),"")),""))</f>
        <v/>
      </c>
      <c r="R47" s="19">
        <f>IFERROR(IF($A47="","",IF(OR($B47="",$C47="",$D47="",$E47="",$F47="",$H47=""),"Check required fields",IF(OR(AND(ISNUMBER($D47),ISNUMBER($C47),$D47&lt;$C47),AND(ISNUMBER($I47),ISNUMBER($C47),$I47&lt;$C47)),"Check date order",IF($H47=Assumptions!$E$10,"No action",IF(AND($H47=Assumptions!$E$8,$G47=""),"Assign room",IF(AND($H47=Assumptions!$E$8,$I47=""),"Confirm start",IF(AND($H47=Assumptions!$E$9,$G47&lt;&gt;""),"Review room assignment",IF(OR($S47="Review program",$S47="Review room"),"Check room setup",IF(AND($P47&gt;0,$Q47&lt;&gt;"",$Q47&lt;=Assumptions!$N$10),"Onboarding due soon",IF($P47&gt;0,"Onboarding check","Ready")))))))))),IF($A47="","","Check required fields"))</f>
        <v/>
      </c>
      <c r="S47" s="19">
        <f>IF($A47="","",IF($G47="","Unassigned",IFERROR(IF(VLOOKUP($G47,Assumptions!$A$5:$B$10,2,FALSE)=$E47,"Match","Review program"),"Review room")))</f>
        <v/>
      </c>
    </row>
    <row r="48" ht="34" customHeight="1">
      <c r="A48" s="15" t="n"/>
      <c r="B48" s="16" t="n"/>
      <c r="C48" s="25" t="n"/>
      <c r="D48" s="25" t="n"/>
      <c r="E48" s="18" t="n"/>
      <c r="F48" s="18" t="n"/>
      <c r="G48" s="18" t="n"/>
      <c r="H48" s="18" t="n"/>
      <c r="I48" s="25" t="n"/>
      <c r="J48" s="18" t="n"/>
      <c r="K48" s="18" t="n"/>
      <c r="L48" s="18" t="n"/>
      <c r="M48" s="18" t="n"/>
      <c r="N48" s="16" t="n"/>
      <c r="O48" s="25" t="n"/>
      <c r="P48" s="11">
        <f>IF($A48="","",COUNTIF($J48:$M48,Assumptions!$K$6)+COUNTBLANK($J48:$M48))</f>
        <v/>
      </c>
      <c r="Q48" s="11">
        <f>IF($A48="","",IFERROR(IF(ISNUMBER($I48),$I48-TODAY(),IF(ISNUMBER($D48),$D48-TODAY(),"")),""))</f>
        <v/>
      </c>
      <c r="R48" s="20">
        <f>IFERROR(IF($A48="","",IF(OR($B48="",$C48="",$D48="",$E48="",$F48="",$H48=""),"Check required fields",IF(OR(AND(ISNUMBER($D48),ISNUMBER($C48),$D48&lt;$C48),AND(ISNUMBER($I48),ISNUMBER($C48),$I48&lt;$C48)),"Check date order",IF($H48=Assumptions!$E$10,"No action",IF(AND($H48=Assumptions!$E$8,$G48=""),"Assign room",IF(AND($H48=Assumptions!$E$8,$I48=""),"Confirm start",IF(AND($H48=Assumptions!$E$9,$G48&lt;&gt;""),"Review room assignment",IF(OR($S48="Review program",$S48="Review room"),"Check room setup",IF(AND($P48&gt;0,$Q48&lt;&gt;"",$Q48&lt;=Assumptions!$N$10),"Onboarding due soon",IF($P48&gt;0,"Onboarding check","Ready")))))))))),IF($A48="","","Check required fields"))</f>
        <v/>
      </c>
      <c r="S48" s="20">
        <f>IF($A48="","",IF($G48="","Unassigned",IFERROR(IF(VLOOKUP($G48,Assumptions!$A$5:$B$10,2,FALSE)=$E48,"Match","Review program"),"Review room")))</f>
        <v/>
      </c>
    </row>
    <row r="49" ht="34" customHeight="1">
      <c r="A49" s="15" t="n"/>
      <c r="B49" s="16" t="n"/>
      <c r="C49" s="25" t="n"/>
      <c r="D49" s="25" t="n"/>
      <c r="E49" s="18" t="n"/>
      <c r="F49" s="18" t="n"/>
      <c r="G49" s="18" t="n"/>
      <c r="H49" s="18" t="n"/>
      <c r="I49" s="25" t="n"/>
      <c r="J49" s="18" t="n"/>
      <c r="K49" s="18" t="n"/>
      <c r="L49" s="18" t="n"/>
      <c r="M49" s="18" t="n"/>
      <c r="N49" s="16" t="n"/>
      <c r="O49" s="25" t="n"/>
      <c r="P49" s="9">
        <f>IF($A49="","",COUNTIF($J49:$M49,Assumptions!$K$6)+COUNTBLANK($J49:$M49))</f>
        <v/>
      </c>
      <c r="Q49" s="9">
        <f>IF($A49="","",IFERROR(IF(ISNUMBER($I49),$I49-TODAY(),IF(ISNUMBER($D49),$D49-TODAY(),"")),""))</f>
        <v/>
      </c>
      <c r="R49" s="19">
        <f>IFERROR(IF($A49="","",IF(OR($B49="",$C49="",$D49="",$E49="",$F49="",$H49=""),"Check required fields",IF(OR(AND(ISNUMBER($D49),ISNUMBER($C49),$D49&lt;$C49),AND(ISNUMBER($I49),ISNUMBER($C49),$I49&lt;$C49)),"Check date order",IF($H49=Assumptions!$E$10,"No action",IF(AND($H49=Assumptions!$E$8,$G49=""),"Assign room",IF(AND($H49=Assumptions!$E$8,$I49=""),"Confirm start",IF(AND($H49=Assumptions!$E$9,$G49&lt;&gt;""),"Review room assignment",IF(OR($S49="Review program",$S49="Review room"),"Check room setup",IF(AND($P49&gt;0,$Q49&lt;&gt;"",$Q49&lt;=Assumptions!$N$10),"Onboarding due soon",IF($P49&gt;0,"Onboarding check","Ready")))))))))),IF($A49="","","Check required fields"))</f>
        <v/>
      </c>
      <c r="S49" s="19">
        <f>IF($A49="","",IF($G49="","Unassigned",IFERROR(IF(VLOOKUP($G49,Assumptions!$A$5:$B$10,2,FALSE)=$E49,"Match","Review program"),"Review room")))</f>
        <v/>
      </c>
    </row>
    <row r="50" ht="34" customHeight="1">
      <c r="A50" s="15" t="n"/>
      <c r="B50" s="16" t="n"/>
      <c r="C50" s="25" t="n"/>
      <c r="D50" s="25" t="n"/>
      <c r="E50" s="18" t="n"/>
      <c r="F50" s="18" t="n"/>
      <c r="G50" s="18" t="n"/>
      <c r="H50" s="18" t="n"/>
      <c r="I50" s="25" t="n"/>
      <c r="J50" s="18" t="n"/>
      <c r="K50" s="18" t="n"/>
      <c r="L50" s="18" t="n"/>
      <c r="M50" s="18" t="n"/>
      <c r="N50" s="16" t="n"/>
      <c r="O50" s="25" t="n"/>
      <c r="P50" s="11">
        <f>IF($A50="","",COUNTIF($J50:$M50,Assumptions!$K$6)+COUNTBLANK($J50:$M50))</f>
        <v/>
      </c>
      <c r="Q50" s="11">
        <f>IF($A50="","",IFERROR(IF(ISNUMBER($I50),$I50-TODAY(),IF(ISNUMBER($D50),$D50-TODAY(),"")),""))</f>
        <v/>
      </c>
      <c r="R50" s="20">
        <f>IFERROR(IF($A50="","",IF(OR($B50="",$C50="",$D50="",$E50="",$F50="",$H50=""),"Check required fields",IF(OR(AND(ISNUMBER($D50),ISNUMBER($C50),$D50&lt;$C50),AND(ISNUMBER($I50),ISNUMBER($C50),$I50&lt;$C50)),"Check date order",IF($H50=Assumptions!$E$10,"No action",IF(AND($H50=Assumptions!$E$8,$G50=""),"Assign room",IF(AND($H50=Assumptions!$E$8,$I50=""),"Confirm start",IF(AND($H50=Assumptions!$E$9,$G50&lt;&gt;""),"Review room assignment",IF(OR($S50="Review program",$S50="Review room"),"Check room setup",IF(AND($P50&gt;0,$Q50&lt;&gt;"",$Q50&lt;=Assumptions!$N$10),"Onboarding due soon",IF($P50&gt;0,"Onboarding check","Ready")))))))))),IF($A50="","","Check required fields"))</f>
        <v/>
      </c>
      <c r="S50" s="20">
        <f>IF($A50="","",IF($G50="","Unassigned",IFERROR(IF(VLOOKUP($G50,Assumptions!$A$5:$B$10,2,FALSE)=$E50,"Match","Review program"),"Review room")))</f>
        <v/>
      </c>
    </row>
    <row r="51" ht="34" customHeight="1">
      <c r="A51" s="15" t="n"/>
      <c r="B51" s="16" t="n"/>
      <c r="C51" s="25" t="n"/>
      <c r="D51" s="25" t="n"/>
      <c r="E51" s="18" t="n"/>
      <c r="F51" s="18" t="n"/>
      <c r="G51" s="18" t="n"/>
      <c r="H51" s="18" t="n"/>
      <c r="I51" s="25" t="n"/>
      <c r="J51" s="18" t="n"/>
      <c r="K51" s="18" t="n"/>
      <c r="L51" s="18" t="n"/>
      <c r="M51" s="18" t="n"/>
      <c r="N51" s="16" t="n"/>
      <c r="O51" s="25" t="n"/>
      <c r="P51" s="9">
        <f>IF($A51="","",COUNTIF($J51:$M51,Assumptions!$K$6)+COUNTBLANK($J51:$M51))</f>
        <v/>
      </c>
      <c r="Q51" s="9">
        <f>IF($A51="","",IFERROR(IF(ISNUMBER($I51),$I51-TODAY(),IF(ISNUMBER($D51),$D51-TODAY(),"")),""))</f>
        <v/>
      </c>
      <c r="R51" s="19">
        <f>IFERROR(IF($A51="","",IF(OR($B51="",$C51="",$D51="",$E51="",$F51="",$H51=""),"Check required fields",IF(OR(AND(ISNUMBER($D51),ISNUMBER($C51),$D51&lt;$C51),AND(ISNUMBER($I51),ISNUMBER($C51),$I51&lt;$C51)),"Check date order",IF($H51=Assumptions!$E$10,"No action",IF(AND($H51=Assumptions!$E$8,$G51=""),"Assign room",IF(AND($H51=Assumptions!$E$8,$I51=""),"Confirm start",IF(AND($H51=Assumptions!$E$9,$G51&lt;&gt;""),"Review room assignment",IF(OR($S51="Review program",$S51="Review room"),"Check room setup",IF(AND($P51&gt;0,$Q51&lt;&gt;"",$Q51&lt;=Assumptions!$N$10),"Onboarding due soon",IF($P51&gt;0,"Onboarding check","Ready")))))))))),IF($A51="","","Check required fields"))</f>
        <v/>
      </c>
      <c r="S51" s="19">
        <f>IF($A51="","",IF($G51="","Unassigned",IFERROR(IF(VLOOKUP($G51,Assumptions!$A$5:$B$10,2,FALSE)=$E51,"Match","Review program"),"Review room")))</f>
        <v/>
      </c>
    </row>
    <row r="52" ht="34" customHeight="1">
      <c r="A52" s="15" t="n"/>
      <c r="B52" s="16" t="n"/>
      <c r="C52" s="25" t="n"/>
      <c r="D52" s="25" t="n"/>
      <c r="E52" s="18" t="n"/>
      <c r="F52" s="18" t="n"/>
      <c r="G52" s="18" t="n"/>
      <c r="H52" s="18" t="n"/>
      <c r="I52" s="25" t="n"/>
      <c r="J52" s="18" t="n"/>
      <c r="K52" s="18" t="n"/>
      <c r="L52" s="18" t="n"/>
      <c r="M52" s="18" t="n"/>
      <c r="N52" s="16" t="n"/>
      <c r="O52" s="25" t="n"/>
      <c r="P52" s="11">
        <f>IF($A52="","",COUNTIF($J52:$M52,Assumptions!$K$6)+COUNTBLANK($J52:$M52))</f>
        <v/>
      </c>
      <c r="Q52" s="11">
        <f>IF($A52="","",IFERROR(IF(ISNUMBER($I52),$I52-TODAY(),IF(ISNUMBER($D52),$D52-TODAY(),"")),""))</f>
        <v/>
      </c>
      <c r="R52" s="20">
        <f>IFERROR(IF($A52="","",IF(OR($B52="",$C52="",$D52="",$E52="",$F52="",$H52=""),"Check required fields",IF(OR(AND(ISNUMBER($D52),ISNUMBER($C52),$D52&lt;$C52),AND(ISNUMBER($I52),ISNUMBER($C52),$I52&lt;$C52)),"Check date order",IF($H52=Assumptions!$E$10,"No action",IF(AND($H52=Assumptions!$E$8,$G52=""),"Assign room",IF(AND($H52=Assumptions!$E$8,$I52=""),"Confirm start",IF(AND($H52=Assumptions!$E$9,$G52&lt;&gt;""),"Review room assignment",IF(OR($S52="Review program",$S52="Review room"),"Check room setup",IF(AND($P52&gt;0,$Q52&lt;&gt;"",$Q52&lt;=Assumptions!$N$10),"Onboarding due soon",IF($P52&gt;0,"Onboarding check","Ready")))))))))),IF($A52="","","Check required fields"))</f>
        <v/>
      </c>
      <c r="S52" s="20">
        <f>IF($A52="","",IF($G52="","Unassigned",IFERROR(IF(VLOOKUP($G52,Assumptions!$A$5:$B$10,2,FALSE)=$E52,"Match","Review program"),"Review room")))</f>
        <v/>
      </c>
    </row>
    <row r="53" ht="34" customHeight="1">
      <c r="A53" s="15" t="n"/>
      <c r="B53" s="16" t="n"/>
      <c r="C53" s="25" t="n"/>
      <c r="D53" s="25" t="n"/>
      <c r="E53" s="18" t="n"/>
      <c r="F53" s="18" t="n"/>
      <c r="G53" s="18" t="n"/>
      <c r="H53" s="18" t="n"/>
      <c r="I53" s="25" t="n"/>
      <c r="J53" s="18" t="n"/>
      <c r="K53" s="18" t="n"/>
      <c r="L53" s="18" t="n"/>
      <c r="M53" s="18" t="n"/>
      <c r="N53" s="16" t="n"/>
      <c r="O53" s="25" t="n"/>
      <c r="P53" s="9">
        <f>IF($A53="","",COUNTIF($J53:$M53,Assumptions!$K$6)+COUNTBLANK($J53:$M53))</f>
        <v/>
      </c>
      <c r="Q53" s="9">
        <f>IF($A53="","",IFERROR(IF(ISNUMBER($I53),$I53-TODAY(),IF(ISNUMBER($D53),$D53-TODAY(),"")),""))</f>
        <v/>
      </c>
      <c r="R53" s="19">
        <f>IFERROR(IF($A53="","",IF(OR($B53="",$C53="",$D53="",$E53="",$F53="",$H53=""),"Check required fields",IF(OR(AND(ISNUMBER($D53),ISNUMBER($C53),$D53&lt;$C53),AND(ISNUMBER($I53),ISNUMBER($C53),$I53&lt;$C53)),"Check date order",IF($H53=Assumptions!$E$10,"No action",IF(AND($H53=Assumptions!$E$8,$G53=""),"Assign room",IF(AND($H53=Assumptions!$E$8,$I53=""),"Confirm start",IF(AND($H53=Assumptions!$E$9,$G53&lt;&gt;""),"Review room assignment",IF(OR($S53="Review program",$S53="Review room"),"Check room setup",IF(AND($P53&gt;0,$Q53&lt;&gt;"",$Q53&lt;=Assumptions!$N$10),"Onboarding due soon",IF($P53&gt;0,"Onboarding check","Ready")))))))))),IF($A53="","","Check required fields"))</f>
        <v/>
      </c>
      <c r="S53" s="19">
        <f>IF($A53="","",IF($G53="","Unassigned",IFERROR(IF(VLOOKUP($G53,Assumptions!$A$5:$B$10,2,FALSE)=$E53,"Match","Review program"),"Review room")))</f>
        <v/>
      </c>
    </row>
    <row r="54" ht="34" customHeight="1">
      <c r="A54" s="15" t="n"/>
      <c r="B54" s="16" t="n"/>
      <c r="C54" s="25" t="n"/>
      <c r="D54" s="25" t="n"/>
      <c r="E54" s="18" t="n"/>
      <c r="F54" s="18" t="n"/>
      <c r="G54" s="18" t="n"/>
      <c r="H54" s="18" t="n"/>
      <c r="I54" s="25" t="n"/>
      <c r="J54" s="18" t="n"/>
      <c r="K54" s="18" t="n"/>
      <c r="L54" s="18" t="n"/>
      <c r="M54" s="18" t="n"/>
      <c r="N54" s="16" t="n"/>
      <c r="O54" s="25" t="n"/>
      <c r="P54" s="11">
        <f>IF($A54="","",COUNTIF($J54:$M54,Assumptions!$K$6)+COUNTBLANK($J54:$M54))</f>
        <v/>
      </c>
      <c r="Q54" s="11">
        <f>IF($A54="","",IFERROR(IF(ISNUMBER($I54),$I54-TODAY(),IF(ISNUMBER($D54),$D54-TODAY(),"")),""))</f>
        <v/>
      </c>
      <c r="R54" s="20">
        <f>IFERROR(IF($A54="","",IF(OR($B54="",$C54="",$D54="",$E54="",$F54="",$H54=""),"Check required fields",IF(OR(AND(ISNUMBER($D54),ISNUMBER($C54),$D54&lt;$C54),AND(ISNUMBER($I54),ISNUMBER($C54),$I54&lt;$C54)),"Check date order",IF($H54=Assumptions!$E$10,"No action",IF(AND($H54=Assumptions!$E$8,$G54=""),"Assign room",IF(AND($H54=Assumptions!$E$8,$I54=""),"Confirm start",IF(AND($H54=Assumptions!$E$9,$G54&lt;&gt;""),"Review room assignment",IF(OR($S54="Review program",$S54="Review room"),"Check room setup",IF(AND($P54&gt;0,$Q54&lt;&gt;"",$Q54&lt;=Assumptions!$N$10),"Onboarding due soon",IF($P54&gt;0,"Onboarding check","Ready")))))))))),IF($A54="","","Check required fields"))</f>
        <v/>
      </c>
      <c r="S54" s="20">
        <f>IF($A54="","",IF($G54="","Unassigned",IFERROR(IF(VLOOKUP($G54,Assumptions!$A$5:$B$10,2,FALSE)=$E54,"Match","Review program"),"Review room")))</f>
        <v/>
      </c>
    </row>
    <row r="55" ht="34" customHeight="1">
      <c r="A55" s="15" t="n"/>
      <c r="B55" s="16" t="n"/>
      <c r="C55" s="25" t="n"/>
      <c r="D55" s="25" t="n"/>
      <c r="E55" s="18" t="n"/>
      <c r="F55" s="18" t="n"/>
      <c r="G55" s="18" t="n"/>
      <c r="H55" s="18" t="n"/>
      <c r="I55" s="25" t="n"/>
      <c r="J55" s="18" t="n"/>
      <c r="K55" s="18" t="n"/>
      <c r="L55" s="18" t="n"/>
      <c r="M55" s="18" t="n"/>
      <c r="N55" s="16" t="n"/>
      <c r="O55" s="25" t="n"/>
      <c r="P55" s="9">
        <f>IF($A55="","",COUNTIF($J55:$M55,Assumptions!$K$6)+COUNTBLANK($J55:$M55))</f>
        <v/>
      </c>
      <c r="Q55" s="9">
        <f>IF($A55="","",IFERROR(IF(ISNUMBER($I55),$I55-TODAY(),IF(ISNUMBER($D55),$D55-TODAY(),"")),""))</f>
        <v/>
      </c>
      <c r="R55" s="19">
        <f>IFERROR(IF($A55="","",IF(OR($B55="",$C55="",$D55="",$E55="",$F55="",$H55=""),"Check required fields",IF(OR(AND(ISNUMBER($D55),ISNUMBER($C55),$D55&lt;$C55),AND(ISNUMBER($I55),ISNUMBER($C55),$I55&lt;$C55)),"Check date order",IF($H55=Assumptions!$E$10,"No action",IF(AND($H55=Assumptions!$E$8,$G55=""),"Assign room",IF(AND($H55=Assumptions!$E$8,$I55=""),"Confirm start",IF(AND($H55=Assumptions!$E$9,$G55&lt;&gt;""),"Review room assignment",IF(OR($S55="Review program",$S55="Review room"),"Check room setup",IF(AND($P55&gt;0,$Q55&lt;&gt;"",$Q55&lt;=Assumptions!$N$10),"Onboarding due soon",IF($P55&gt;0,"Onboarding check","Ready")))))))))),IF($A55="","","Check required fields"))</f>
        <v/>
      </c>
      <c r="S55" s="19">
        <f>IF($A55="","",IF($G55="","Unassigned",IFERROR(IF(VLOOKUP($G55,Assumptions!$A$5:$B$10,2,FALSE)=$E55,"Match","Review program"),"Review room")))</f>
        <v/>
      </c>
    </row>
    <row r="56" ht="34" customHeight="1">
      <c r="A56" s="15" t="n"/>
      <c r="B56" s="16" t="n"/>
      <c r="C56" s="25" t="n"/>
      <c r="D56" s="25" t="n"/>
      <c r="E56" s="18" t="n"/>
      <c r="F56" s="18" t="n"/>
      <c r="G56" s="18" t="n"/>
      <c r="H56" s="18" t="n"/>
      <c r="I56" s="25" t="n"/>
      <c r="J56" s="18" t="n"/>
      <c r="K56" s="18" t="n"/>
      <c r="L56" s="18" t="n"/>
      <c r="M56" s="18" t="n"/>
      <c r="N56" s="16" t="n"/>
      <c r="O56" s="25" t="n"/>
      <c r="P56" s="11">
        <f>IF($A56="","",COUNTIF($J56:$M56,Assumptions!$K$6)+COUNTBLANK($J56:$M56))</f>
        <v/>
      </c>
      <c r="Q56" s="11">
        <f>IF($A56="","",IFERROR(IF(ISNUMBER($I56),$I56-TODAY(),IF(ISNUMBER($D56),$D56-TODAY(),"")),""))</f>
        <v/>
      </c>
      <c r="R56" s="20">
        <f>IFERROR(IF($A56="","",IF(OR($B56="",$C56="",$D56="",$E56="",$F56="",$H56=""),"Check required fields",IF(OR(AND(ISNUMBER($D56),ISNUMBER($C56),$D56&lt;$C56),AND(ISNUMBER($I56),ISNUMBER($C56),$I56&lt;$C56)),"Check date order",IF($H56=Assumptions!$E$10,"No action",IF(AND($H56=Assumptions!$E$8,$G56=""),"Assign room",IF(AND($H56=Assumptions!$E$8,$I56=""),"Confirm start",IF(AND($H56=Assumptions!$E$9,$G56&lt;&gt;""),"Review room assignment",IF(OR($S56="Review program",$S56="Review room"),"Check room setup",IF(AND($P56&gt;0,$Q56&lt;&gt;"",$Q56&lt;=Assumptions!$N$10),"Onboarding due soon",IF($P56&gt;0,"Onboarding check","Ready")))))))))),IF($A56="","","Check required fields"))</f>
        <v/>
      </c>
      <c r="S56" s="20">
        <f>IF($A56="","",IF($G56="","Unassigned",IFERROR(IF(VLOOKUP($G56,Assumptions!$A$5:$B$10,2,FALSE)=$E56,"Match","Review program"),"Review room")))</f>
        <v/>
      </c>
    </row>
    <row r="57" ht="34" customHeight="1">
      <c r="A57" s="15" t="n"/>
      <c r="B57" s="16" t="n"/>
      <c r="C57" s="25" t="n"/>
      <c r="D57" s="25" t="n"/>
      <c r="E57" s="18" t="n"/>
      <c r="F57" s="18" t="n"/>
      <c r="G57" s="18" t="n"/>
      <c r="H57" s="18" t="n"/>
      <c r="I57" s="25" t="n"/>
      <c r="J57" s="18" t="n"/>
      <c r="K57" s="18" t="n"/>
      <c r="L57" s="18" t="n"/>
      <c r="M57" s="18" t="n"/>
      <c r="N57" s="16" t="n"/>
      <c r="O57" s="25" t="n"/>
      <c r="P57" s="9">
        <f>IF($A57="","",COUNTIF($J57:$M57,Assumptions!$K$6)+COUNTBLANK($J57:$M57))</f>
        <v/>
      </c>
      <c r="Q57" s="9">
        <f>IF($A57="","",IFERROR(IF(ISNUMBER($I57),$I57-TODAY(),IF(ISNUMBER($D57),$D57-TODAY(),"")),""))</f>
        <v/>
      </c>
      <c r="R57" s="19">
        <f>IFERROR(IF($A57="","",IF(OR($B57="",$C57="",$D57="",$E57="",$F57="",$H57=""),"Check required fields",IF(OR(AND(ISNUMBER($D57),ISNUMBER($C57),$D57&lt;$C57),AND(ISNUMBER($I57),ISNUMBER($C57),$I57&lt;$C57)),"Check date order",IF($H57=Assumptions!$E$10,"No action",IF(AND($H57=Assumptions!$E$8,$G57=""),"Assign room",IF(AND($H57=Assumptions!$E$8,$I57=""),"Confirm start",IF(AND($H57=Assumptions!$E$9,$G57&lt;&gt;""),"Review room assignment",IF(OR($S57="Review program",$S57="Review room"),"Check room setup",IF(AND($P57&gt;0,$Q57&lt;&gt;"",$Q57&lt;=Assumptions!$N$10),"Onboarding due soon",IF($P57&gt;0,"Onboarding check","Ready")))))))))),IF($A57="","","Check required fields"))</f>
        <v/>
      </c>
      <c r="S57" s="19">
        <f>IF($A57="","",IF($G57="","Unassigned",IFERROR(IF(VLOOKUP($G57,Assumptions!$A$5:$B$10,2,FALSE)=$E57,"Match","Review program"),"Review room")))</f>
        <v/>
      </c>
    </row>
    <row r="58" ht="34" customHeight="1">
      <c r="A58" s="15" t="n"/>
      <c r="B58" s="16" t="n"/>
      <c r="C58" s="25" t="n"/>
      <c r="D58" s="25" t="n"/>
      <c r="E58" s="18" t="n"/>
      <c r="F58" s="18" t="n"/>
      <c r="G58" s="18" t="n"/>
      <c r="H58" s="18" t="n"/>
      <c r="I58" s="25" t="n"/>
      <c r="J58" s="18" t="n"/>
      <c r="K58" s="18" t="n"/>
      <c r="L58" s="18" t="n"/>
      <c r="M58" s="18" t="n"/>
      <c r="N58" s="16" t="n"/>
      <c r="O58" s="25" t="n"/>
      <c r="P58" s="11">
        <f>IF($A58="","",COUNTIF($J58:$M58,Assumptions!$K$6)+COUNTBLANK($J58:$M58))</f>
        <v/>
      </c>
      <c r="Q58" s="11">
        <f>IF($A58="","",IFERROR(IF(ISNUMBER($I58),$I58-TODAY(),IF(ISNUMBER($D58),$D58-TODAY(),"")),""))</f>
        <v/>
      </c>
      <c r="R58" s="20">
        <f>IFERROR(IF($A58="","",IF(OR($B58="",$C58="",$D58="",$E58="",$F58="",$H58=""),"Check required fields",IF(OR(AND(ISNUMBER($D58),ISNUMBER($C58),$D58&lt;$C58),AND(ISNUMBER($I58),ISNUMBER($C58),$I58&lt;$C58)),"Check date order",IF($H58=Assumptions!$E$10,"No action",IF(AND($H58=Assumptions!$E$8,$G58=""),"Assign room",IF(AND($H58=Assumptions!$E$8,$I58=""),"Confirm start",IF(AND($H58=Assumptions!$E$9,$G58&lt;&gt;""),"Review room assignment",IF(OR($S58="Review program",$S58="Review room"),"Check room setup",IF(AND($P58&gt;0,$Q58&lt;&gt;"",$Q58&lt;=Assumptions!$N$10),"Onboarding due soon",IF($P58&gt;0,"Onboarding check","Ready")))))))))),IF($A58="","","Check required fields"))</f>
        <v/>
      </c>
      <c r="S58" s="20">
        <f>IF($A58="","",IF($G58="","Unassigned",IFERROR(IF(VLOOKUP($G58,Assumptions!$A$5:$B$10,2,FALSE)=$E58,"Match","Review program"),"Review room")))</f>
        <v/>
      </c>
    </row>
    <row r="59" ht="34" customHeight="1">
      <c r="A59" s="15" t="n"/>
      <c r="B59" s="16" t="n"/>
      <c r="C59" s="25" t="n"/>
      <c r="D59" s="25" t="n"/>
      <c r="E59" s="18" t="n"/>
      <c r="F59" s="18" t="n"/>
      <c r="G59" s="18" t="n"/>
      <c r="H59" s="18" t="n"/>
      <c r="I59" s="25" t="n"/>
      <c r="J59" s="18" t="n"/>
      <c r="K59" s="18" t="n"/>
      <c r="L59" s="18" t="n"/>
      <c r="M59" s="18" t="n"/>
      <c r="N59" s="16" t="n"/>
      <c r="O59" s="25" t="n"/>
      <c r="P59" s="9">
        <f>IF($A59="","",COUNTIF($J59:$M59,Assumptions!$K$6)+COUNTBLANK($J59:$M59))</f>
        <v/>
      </c>
      <c r="Q59" s="9">
        <f>IF($A59="","",IFERROR(IF(ISNUMBER($I59),$I59-TODAY(),IF(ISNUMBER($D59),$D59-TODAY(),"")),""))</f>
        <v/>
      </c>
      <c r="R59" s="19">
        <f>IFERROR(IF($A59="","",IF(OR($B59="",$C59="",$D59="",$E59="",$F59="",$H59=""),"Check required fields",IF(OR(AND(ISNUMBER($D59),ISNUMBER($C59),$D59&lt;$C59),AND(ISNUMBER($I59),ISNUMBER($C59),$I59&lt;$C59)),"Check date order",IF($H59=Assumptions!$E$10,"No action",IF(AND($H59=Assumptions!$E$8,$G59=""),"Assign room",IF(AND($H59=Assumptions!$E$8,$I59=""),"Confirm start",IF(AND($H59=Assumptions!$E$9,$G59&lt;&gt;""),"Review room assignment",IF(OR($S59="Review program",$S59="Review room"),"Check room setup",IF(AND($P59&gt;0,$Q59&lt;&gt;"",$Q59&lt;=Assumptions!$N$10),"Onboarding due soon",IF($P59&gt;0,"Onboarding check","Ready")))))))))),IF($A59="","","Check required fields"))</f>
        <v/>
      </c>
      <c r="S59" s="19">
        <f>IF($A59="","",IF($G59="","Unassigned",IFERROR(IF(VLOOKUP($G59,Assumptions!$A$5:$B$10,2,FALSE)=$E59,"Match","Review program"),"Review room")))</f>
        <v/>
      </c>
    </row>
    <row r="60" ht="34" customHeight="1">
      <c r="A60" s="15" t="n"/>
      <c r="B60" s="16" t="n"/>
      <c r="C60" s="25" t="n"/>
      <c r="D60" s="25" t="n"/>
      <c r="E60" s="18" t="n"/>
      <c r="F60" s="18" t="n"/>
      <c r="G60" s="18" t="n"/>
      <c r="H60" s="18" t="n"/>
      <c r="I60" s="25" t="n"/>
      <c r="J60" s="18" t="n"/>
      <c r="K60" s="18" t="n"/>
      <c r="L60" s="18" t="n"/>
      <c r="M60" s="18" t="n"/>
      <c r="N60" s="16" t="n"/>
      <c r="O60" s="25" t="n"/>
      <c r="P60" s="11">
        <f>IF($A60="","",COUNTIF($J60:$M60,Assumptions!$K$6)+COUNTBLANK($J60:$M60))</f>
        <v/>
      </c>
      <c r="Q60" s="11">
        <f>IF($A60="","",IFERROR(IF(ISNUMBER($I60),$I60-TODAY(),IF(ISNUMBER($D60),$D60-TODAY(),"")),""))</f>
        <v/>
      </c>
      <c r="R60" s="20">
        <f>IFERROR(IF($A60="","",IF(OR($B60="",$C60="",$D60="",$E60="",$F60="",$H60=""),"Check required fields",IF(OR(AND(ISNUMBER($D60),ISNUMBER($C60),$D60&lt;$C60),AND(ISNUMBER($I60),ISNUMBER($C60),$I60&lt;$C60)),"Check date order",IF($H60=Assumptions!$E$10,"No action",IF(AND($H60=Assumptions!$E$8,$G60=""),"Assign room",IF(AND($H60=Assumptions!$E$8,$I60=""),"Confirm start",IF(AND($H60=Assumptions!$E$9,$G60&lt;&gt;""),"Review room assignment",IF(OR($S60="Review program",$S60="Review room"),"Check room setup",IF(AND($P60&gt;0,$Q60&lt;&gt;"",$Q60&lt;=Assumptions!$N$10),"Onboarding due soon",IF($P60&gt;0,"Onboarding check","Ready")))))))))),IF($A60="","","Check required fields"))</f>
        <v/>
      </c>
      <c r="S60" s="20">
        <f>IF($A60="","",IF($G60="","Unassigned",IFERROR(IF(VLOOKUP($G60,Assumptions!$A$5:$B$10,2,FALSE)=$E60,"Match","Review program"),"Review room")))</f>
        <v/>
      </c>
    </row>
    <row r="61" ht="34" customHeight="1">
      <c r="A61" s="15" t="n"/>
      <c r="B61" s="16" t="n"/>
      <c r="C61" s="25" t="n"/>
      <c r="D61" s="25" t="n"/>
      <c r="E61" s="18" t="n"/>
      <c r="F61" s="18" t="n"/>
      <c r="G61" s="18" t="n"/>
      <c r="H61" s="18" t="n"/>
      <c r="I61" s="25" t="n"/>
      <c r="J61" s="18" t="n"/>
      <c r="K61" s="18" t="n"/>
      <c r="L61" s="18" t="n"/>
      <c r="M61" s="18" t="n"/>
      <c r="N61" s="16" t="n"/>
      <c r="O61" s="25" t="n"/>
      <c r="P61" s="9">
        <f>IF($A61="","",COUNTIF($J61:$M61,Assumptions!$K$6)+COUNTBLANK($J61:$M61))</f>
        <v/>
      </c>
      <c r="Q61" s="9">
        <f>IF($A61="","",IFERROR(IF(ISNUMBER($I61),$I61-TODAY(),IF(ISNUMBER($D61),$D61-TODAY(),"")),""))</f>
        <v/>
      </c>
      <c r="R61" s="19">
        <f>IFERROR(IF($A61="","",IF(OR($B61="",$C61="",$D61="",$E61="",$F61="",$H61=""),"Check required fields",IF(OR(AND(ISNUMBER($D61),ISNUMBER($C61),$D61&lt;$C61),AND(ISNUMBER($I61),ISNUMBER($C61),$I61&lt;$C61)),"Check date order",IF($H61=Assumptions!$E$10,"No action",IF(AND($H61=Assumptions!$E$8,$G61=""),"Assign room",IF(AND($H61=Assumptions!$E$8,$I61=""),"Confirm start",IF(AND($H61=Assumptions!$E$9,$G61&lt;&gt;""),"Review room assignment",IF(OR($S61="Review program",$S61="Review room"),"Check room setup",IF(AND($P61&gt;0,$Q61&lt;&gt;"",$Q61&lt;=Assumptions!$N$10),"Onboarding due soon",IF($P61&gt;0,"Onboarding check","Ready")))))))))),IF($A61="","","Check required fields"))</f>
        <v/>
      </c>
      <c r="S61" s="19">
        <f>IF($A61="","",IF($G61="","Unassigned",IFERROR(IF(VLOOKUP($G61,Assumptions!$A$5:$B$10,2,FALSE)=$E61,"Match","Review program"),"Review room")))</f>
        <v/>
      </c>
    </row>
    <row r="62" ht="34" customHeight="1">
      <c r="A62" s="15" t="n"/>
      <c r="B62" s="16" t="n"/>
      <c r="C62" s="25" t="n"/>
      <c r="D62" s="25" t="n"/>
      <c r="E62" s="18" t="n"/>
      <c r="F62" s="18" t="n"/>
      <c r="G62" s="18" t="n"/>
      <c r="H62" s="18" t="n"/>
      <c r="I62" s="25" t="n"/>
      <c r="J62" s="18" t="n"/>
      <c r="K62" s="18" t="n"/>
      <c r="L62" s="18" t="n"/>
      <c r="M62" s="18" t="n"/>
      <c r="N62" s="16" t="n"/>
      <c r="O62" s="25" t="n"/>
      <c r="P62" s="11">
        <f>IF($A62="","",COUNTIF($J62:$M62,Assumptions!$K$6)+COUNTBLANK($J62:$M62))</f>
        <v/>
      </c>
      <c r="Q62" s="11">
        <f>IF($A62="","",IFERROR(IF(ISNUMBER($I62),$I62-TODAY(),IF(ISNUMBER($D62),$D62-TODAY(),"")),""))</f>
        <v/>
      </c>
      <c r="R62" s="20">
        <f>IFERROR(IF($A62="","",IF(OR($B62="",$C62="",$D62="",$E62="",$F62="",$H62=""),"Check required fields",IF(OR(AND(ISNUMBER($D62),ISNUMBER($C62),$D62&lt;$C62),AND(ISNUMBER($I62),ISNUMBER($C62),$I62&lt;$C62)),"Check date order",IF($H62=Assumptions!$E$10,"No action",IF(AND($H62=Assumptions!$E$8,$G62=""),"Assign room",IF(AND($H62=Assumptions!$E$8,$I62=""),"Confirm start",IF(AND($H62=Assumptions!$E$9,$G62&lt;&gt;""),"Review room assignment",IF(OR($S62="Review program",$S62="Review room"),"Check room setup",IF(AND($P62&gt;0,$Q62&lt;&gt;"",$Q62&lt;=Assumptions!$N$10),"Onboarding due soon",IF($P62&gt;0,"Onboarding check","Ready")))))))))),IF($A62="","","Check required fields"))</f>
        <v/>
      </c>
      <c r="S62" s="20">
        <f>IF($A62="","",IF($G62="","Unassigned",IFERROR(IF(VLOOKUP($G62,Assumptions!$A$5:$B$10,2,FALSE)=$E62,"Match","Review program"),"Review room")))</f>
        <v/>
      </c>
    </row>
    <row r="63" ht="34" customHeight="1">
      <c r="A63" s="15" t="n"/>
      <c r="B63" s="16" t="n"/>
      <c r="C63" s="25" t="n"/>
      <c r="D63" s="25" t="n"/>
      <c r="E63" s="18" t="n"/>
      <c r="F63" s="18" t="n"/>
      <c r="G63" s="18" t="n"/>
      <c r="H63" s="18" t="n"/>
      <c r="I63" s="25" t="n"/>
      <c r="J63" s="18" t="n"/>
      <c r="K63" s="18" t="n"/>
      <c r="L63" s="18" t="n"/>
      <c r="M63" s="18" t="n"/>
      <c r="N63" s="16" t="n"/>
      <c r="O63" s="25" t="n"/>
      <c r="P63" s="9">
        <f>IF($A63="","",COUNTIF($J63:$M63,Assumptions!$K$6)+COUNTBLANK($J63:$M63))</f>
        <v/>
      </c>
      <c r="Q63" s="9">
        <f>IF($A63="","",IFERROR(IF(ISNUMBER($I63),$I63-TODAY(),IF(ISNUMBER($D63),$D63-TODAY(),"")),""))</f>
        <v/>
      </c>
      <c r="R63" s="19">
        <f>IFERROR(IF($A63="","",IF(OR($B63="",$C63="",$D63="",$E63="",$F63="",$H63=""),"Check required fields",IF(OR(AND(ISNUMBER($D63),ISNUMBER($C63),$D63&lt;$C63),AND(ISNUMBER($I63),ISNUMBER($C63),$I63&lt;$C63)),"Check date order",IF($H63=Assumptions!$E$10,"No action",IF(AND($H63=Assumptions!$E$8,$G63=""),"Assign room",IF(AND($H63=Assumptions!$E$8,$I63=""),"Confirm start",IF(AND($H63=Assumptions!$E$9,$G63&lt;&gt;""),"Review room assignment",IF(OR($S63="Review program",$S63="Review room"),"Check room setup",IF(AND($P63&gt;0,$Q63&lt;&gt;"",$Q63&lt;=Assumptions!$N$10),"Onboarding due soon",IF($P63&gt;0,"Onboarding check","Ready")))))))))),IF($A63="","","Check required fields"))</f>
        <v/>
      </c>
      <c r="S63" s="19">
        <f>IF($A63="","",IF($G63="","Unassigned",IFERROR(IF(VLOOKUP($G63,Assumptions!$A$5:$B$10,2,FALSE)=$E63,"Match","Review program"),"Review room")))</f>
        <v/>
      </c>
    </row>
    <row r="64" ht="34" customHeight="1">
      <c r="A64" s="15" t="n"/>
      <c r="B64" s="16" t="n"/>
      <c r="C64" s="25" t="n"/>
      <c r="D64" s="25" t="n"/>
      <c r="E64" s="18" t="n"/>
      <c r="F64" s="18" t="n"/>
      <c r="G64" s="18" t="n"/>
      <c r="H64" s="18" t="n"/>
      <c r="I64" s="25" t="n"/>
      <c r="J64" s="18" t="n"/>
      <c r="K64" s="18" t="n"/>
      <c r="L64" s="18" t="n"/>
      <c r="M64" s="18" t="n"/>
      <c r="N64" s="16" t="n"/>
      <c r="O64" s="25" t="n"/>
      <c r="P64" s="11">
        <f>IF($A64="","",COUNTIF($J64:$M64,Assumptions!$K$6)+COUNTBLANK($J64:$M64))</f>
        <v/>
      </c>
      <c r="Q64" s="11">
        <f>IF($A64="","",IFERROR(IF(ISNUMBER($I64),$I64-TODAY(),IF(ISNUMBER($D64),$D64-TODAY(),"")),""))</f>
        <v/>
      </c>
      <c r="R64" s="20">
        <f>IFERROR(IF($A64="","",IF(OR($B64="",$C64="",$D64="",$E64="",$F64="",$H64=""),"Check required fields",IF(OR(AND(ISNUMBER($D64),ISNUMBER($C64),$D64&lt;$C64),AND(ISNUMBER($I64),ISNUMBER($C64),$I64&lt;$C64)),"Check date order",IF($H64=Assumptions!$E$10,"No action",IF(AND($H64=Assumptions!$E$8,$G64=""),"Assign room",IF(AND($H64=Assumptions!$E$8,$I64=""),"Confirm start",IF(AND($H64=Assumptions!$E$9,$G64&lt;&gt;""),"Review room assignment",IF(OR($S64="Review program",$S64="Review room"),"Check room setup",IF(AND($P64&gt;0,$Q64&lt;&gt;"",$Q64&lt;=Assumptions!$N$10),"Onboarding due soon",IF($P64&gt;0,"Onboarding check","Ready")))))))))),IF($A64="","","Check required fields"))</f>
        <v/>
      </c>
      <c r="S64" s="20">
        <f>IF($A64="","",IF($G64="","Unassigned",IFERROR(IF(VLOOKUP($G64,Assumptions!$A$5:$B$10,2,FALSE)=$E64,"Match","Review program"),"Review room")))</f>
        <v/>
      </c>
    </row>
    <row r="65" ht="34" customHeight="1">
      <c r="A65" s="15" t="n"/>
      <c r="B65" s="16" t="n"/>
      <c r="C65" s="25" t="n"/>
      <c r="D65" s="25" t="n"/>
      <c r="E65" s="18" t="n"/>
      <c r="F65" s="18" t="n"/>
      <c r="G65" s="18" t="n"/>
      <c r="H65" s="18" t="n"/>
      <c r="I65" s="25" t="n"/>
      <c r="J65" s="18" t="n"/>
      <c r="K65" s="18" t="n"/>
      <c r="L65" s="18" t="n"/>
      <c r="M65" s="18" t="n"/>
      <c r="N65" s="16" t="n"/>
      <c r="O65" s="25" t="n"/>
      <c r="P65" s="9">
        <f>IF($A65="","",COUNTIF($J65:$M65,Assumptions!$K$6)+COUNTBLANK($J65:$M65))</f>
        <v/>
      </c>
      <c r="Q65" s="9">
        <f>IF($A65="","",IFERROR(IF(ISNUMBER($I65),$I65-TODAY(),IF(ISNUMBER($D65),$D65-TODAY(),"")),""))</f>
        <v/>
      </c>
      <c r="R65" s="19">
        <f>IFERROR(IF($A65="","",IF(OR($B65="",$C65="",$D65="",$E65="",$F65="",$H65=""),"Check required fields",IF(OR(AND(ISNUMBER($D65),ISNUMBER($C65),$D65&lt;$C65),AND(ISNUMBER($I65),ISNUMBER($C65),$I65&lt;$C65)),"Check date order",IF($H65=Assumptions!$E$10,"No action",IF(AND($H65=Assumptions!$E$8,$G65=""),"Assign room",IF(AND($H65=Assumptions!$E$8,$I65=""),"Confirm start",IF(AND($H65=Assumptions!$E$9,$G65&lt;&gt;""),"Review room assignment",IF(OR($S65="Review program",$S65="Review room"),"Check room setup",IF(AND($P65&gt;0,$Q65&lt;&gt;"",$Q65&lt;=Assumptions!$N$10),"Onboarding due soon",IF($P65&gt;0,"Onboarding check","Ready")))))))))),IF($A65="","","Check required fields"))</f>
        <v/>
      </c>
      <c r="S65" s="19">
        <f>IF($A65="","",IF($G65="","Unassigned",IFERROR(IF(VLOOKUP($G65,Assumptions!$A$5:$B$10,2,FALSE)=$E65,"Match","Review program"),"Review room")))</f>
        <v/>
      </c>
    </row>
    <row r="66" ht="34" customHeight="1">
      <c r="A66" s="15" t="n"/>
      <c r="B66" s="16" t="n"/>
      <c r="C66" s="25" t="n"/>
      <c r="D66" s="25" t="n"/>
      <c r="E66" s="18" t="n"/>
      <c r="F66" s="18" t="n"/>
      <c r="G66" s="18" t="n"/>
      <c r="H66" s="18" t="n"/>
      <c r="I66" s="25" t="n"/>
      <c r="J66" s="18" t="n"/>
      <c r="K66" s="18" t="n"/>
      <c r="L66" s="18" t="n"/>
      <c r="M66" s="18" t="n"/>
      <c r="N66" s="16" t="n"/>
      <c r="O66" s="25" t="n"/>
      <c r="P66" s="11">
        <f>IF($A66="","",COUNTIF($J66:$M66,Assumptions!$K$6)+COUNTBLANK($J66:$M66))</f>
        <v/>
      </c>
      <c r="Q66" s="11">
        <f>IF($A66="","",IFERROR(IF(ISNUMBER($I66),$I66-TODAY(),IF(ISNUMBER($D66),$D66-TODAY(),"")),""))</f>
        <v/>
      </c>
      <c r="R66" s="20">
        <f>IFERROR(IF($A66="","",IF(OR($B66="",$C66="",$D66="",$E66="",$F66="",$H66=""),"Check required fields",IF(OR(AND(ISNUMBER($D66),ISNUMBER($C66),$D66&lt;$C66),AND(ISNUMBER($I66),ISNUMBER($C66),$I66&lt;$C66)),"Check date order",IF($H66=Assumptions!$E$10,"No action",IF(AND($H66=Assumptions!$E$8,$G66=""),"Assign room",IF(AND($H66=Assumptions!$E$8,$I66=""),"Confirm start",IF(AND($H66=Assumptions!$E$9,$G66&lt;&gt;""),"Review room assignment",IF(OR($S66="Review program",$S66="Review room"),"Check room setup",IF(AND($P66&gt;0,$Q66&lt;&gt;"",$Q66&lt;=Assumptions!$N$10),"Onboarding due soon",IF($P66&gt;0,"Onboarding check","Ready")))))))))),IF($A66="","","Check required fields"))</f>
        <v/>
      </c>
      <c r="S66" s="20">
        <f>IF($A66="","",IF($G66="","Unassigned",IFERROR(IF(VLOOKUP($G66,Assumptions!$A$5:$B$10,2,FALSE)=$E66,"Match","Review program"),"Review room")))</f>
        <v/>
      </c>
    </row>
    <row r="67" ht="34" customHeight="1">
      <c r="A67" s="15" t="n"/>
      <c r="B67" s="16" t="n"/>
      <c r="C67" s="25" t="n"/>
      <c r="D67" s="25" t="n"/>
      <c r="E67" s="18" t="n"/>
      <c r="F67" s="18" t="n"/>
      <c r="G67" s="18" t="n"/>
      <c r="H67" s="18" t="n"/>
      <c r="I67" s="25" t="n"/>
      <c r="J67" s="18" t="n"/>
      <c r="K67" s="18" t="n"/>
      <c r="L67" s="18" t="n"/>
      <c r="M67" s="18" t="n"/>
      <c r="N67" s="16" t="n"/>
      <c r="O67" s="25" t="n"/>
      <c r="P67" s="9">
        <f>IF($A67="","",COUNTIF($J67:$M67,Assumptions!$K$6)+COUNTBLANK($J67:$M67))</f>
        <v/>
      </c>
      <c r="Q67" s="9">
        <f>IF($A67="","",IFERROR(IF(ISNUMBER($I67),$I67-TODAY(),IF(ISNUMBER($D67),$D67-TODAY(),"")),""))</f>
        <v/>
      </c>
      <c r="R67" s="19">
        <f>IFERROR(IF($A67="","",IF(OR($B67="",$C67="",$D67="",$E67="",$F67="",$H67=""),"Check required fields",IF(OR(AND(ISNUMBER($D67),ISNUMBER($C67),$D67&lt;$C67),AND(ISNUMBER($I67),ISNUMBER($C67),$I67&lt;$C67)),"Check date order",IF($H67=Assumptions!$E$10,"No action",IF(AND($H67=Assumptions!$E$8,$G67=""),"Assign room",IF(AND($H67=Assumptions!$E$8,$I67=""),"Confirm start",IF(AND($H67=Assumptions!$E$9,$G67&lt;&gt;""),"Review room assignment",IF(OR($S67="Review program",$S67="Review room"),"Check room setup",IF(AND($P67&gt;0,$Q67&lt;&gt;"",$Q67&lt;=Assumptions!$N$10),"Onboarding due soon",IF($P67&gt;0,"Onboarding check","Ready")))))))))),IF($A67="","","Check required fields"))</f>
        <v/>
      </c>
      <c r="S67" s="19">
        <f>IF($A67="","",IF($G67="","Unassigned",IFERROR(IF(VLOOKUP($G67,Assumptions!$A$5:$B$10,2,FALSE)=$E67,"Match","Review program"),"Review room")))</f>
        <v/>
      </c>
    </row>
    <row r="68" ht="34" customHeight="1">
      <c r="A68" s="15" t="n"/>
      <c r="B68" s="16" t="n"/>
      <c r="C68" s="25" t="n"/>
      <c r="D68" s="25" t="n"/>
      <c r="E68" s="18" t="n"/>
      <c r="F68" s="18" t="n"/>
      <c r="G68" s="18" t="n"/>
      <c r="H68" s="18" t="n"/>
      <c r="I68" s="25" t="n"/>
      <c r="J68" s="18" t="n"/>
      <c r="K68" s="18" t="n"/>
      <c r="L68" s="18" t="n"/>
      <c r="M68" s="18" t="n"/>
      <c r="N68" s="16" t="n"/>
      <c r="O68" s="25" t="n"/>
      <c r="P68" s="11">
        <f>IF($A68="","",COUNTIF($J68:$M68,Assumptions!$K$6)+COUNTBLANK($J68:$M68))</f>
        <v/>
      </c>
      <c r="Q68" s="11">
        <f>IF($A68="","",IFERROR(IF(ISNUMBER($I68),$I68-TODAY(),IF(ISNUMBER($D68),$D68-TODAY(),"")),""))</f>
        <v/>
      </c>
      <c r="R68" s="20">
        <f>IFERROR(IF($A68="","",IF(OR($B68="",$C68="",$D68="",$E68="",$F68="",$H68=""),"Check required fields",IF(OR(AND(ISNUMBER($D68),ISNUMBER($C68),$D68&lt;$C68),AND(ISNUMBER($I68),ISNUMBER($C68),$I68&lt;$C68)),"Check date order",IF($H68=Assumptions!$E$10,"No action",IF(AND($H68=Assumptions!$E$8,$G68=""),"Assign room",IF(AND($H68=Assumptions!$E$8,$I68=""),"Confirm start",IF(AND($H68=Assumptions!$E$9,$G68&lt;&gt;""),"Review room assignment",IF(OR($S68="Review program",$S68="Review room"),"Check room setup",IF(AND($P68&gt;0,$Q68&lt;&gt;"",$Q68&lt;=Assumptions!$N$10),"Onboarding due soon",IF($P68&gt;0,"Onboarding check","Ready")))))))))),IF($A68="","","Check required fields"))</f>
        <v/>
      </c>
      <c r="S68" s="20">
        <f>IF($A68="","",IF($G68="","Unassigned",IFERROR(IF(VLOOKUP($G68,Assumptions!$A$5:$B$10,2,FALSE)=$E68,"Match","Review program"),"Review room")))</f>
        <v/>
      </c>
    </row>
    <row r="69" ht="34" customHeight="1">
      <c r="A69" s="15" t="n"/>
      <c r="B69" s="16" t="n"/>
      <c r="C69" s="25" t="n"/>
      <c r="D69" s="25" t="n"/>
      <c r="E69" s="18" t="n"/>
      <c r="F69" s="18" t="n"/>
      <c r="G69" s="18" t="n"/>
      <c r="H69" s="18" t="n"/>
      <c r="I69" s="25" t="n"/>
      <c r="J69" s="18" t="n"/>
      <c r="K69" s="18" t="n"/>
      <c r="L69" s="18" t="n"/>
      <c r="M69" s="18" t="n"/>
      <c r="N69" s="16" t="n"/>
      <c r="O69" s="25" t="n"/>
      <c r="P69" s="9">
        <f>IF($A69="","",COUNTIF($J69:$M69,Assumptions!$K$6)+COUNTBLANK($J69:$M69))</f>
        <v/>
      </c>
      <c r="Q69" s="9">
        <f>IF($A69="","",IFERROR(IF(ISNUMBER($I69),$I69-TODAY(),IF(ISNUMBER($D69),$D69-TODAY(),"")),""))</f>
        <v/>
      </c>
      <c r="R69" s="19">
        <f>IFERROR(IF($A69="","",IF(OR($B69="",$C69="",$D69="",$E69="",$F69="",$H69=""),"Check required fields",IF(OR(AND(ISNUMBER($D69),ISNUMBER($C69),$D69&lt;$C69),AND(ISNUMBER($I69),ISNUMBER($C69),$I69&lt;$C69)),"Check date order",IF($H69=Assumptions!$E$10,"No action",IF(AND($H69=Assumptions!$E$8,$G69=""),"Assign room",IF(AND($H69=Assumptions!$E$8,$I69=""),"Confirm start",IF(AND($H69=Assumptions!$E$9,$G69&lt;&gt;""),"Review room assignment",IF(OR($S69="Review program",$S69="Review room"),"Check room setup",IF(AND($P69&gt;0,$Q69&lt;&gt;"",$Q69&lt;=Assumptions!$N$10),"Onboarding due soon",IF($P69&gt;0,"Onboarding check","Ready")))))))))),IF($A69="","","Check required fields"))</f>
        <v/>
      </c>
      <c r="S69" s="19">
        <f>IF($A69="","",IF($G69="","Unassigned",IFERROR(IF(VLOOKUP($G69,Assumptions!$A$5:$B$10,2,FALSE)=$E69,"Match","Review program"),"Review room")))</f>
        <v/>
      </c>
    </row>
    <row r="70" ht="34" customHeight="1">
      <c r="A70" s="15" t="n"/>
      <c r="B70" s="16" t="n"/>
      <c r="C70" s="25" t="n"/>
      <c r="D70" s="25" t="n"/>
      <c r="E70" s="18" t="n"/>
      <c r="F70" s="18" t="n"/>
      <c r="G70" s="18" t="n"/>
      <c r="H70" s="18" t="n"/>
      <c r="I70" s="25" t="n"/>
      <c r="J70" s="18" t="n"/>
      <c r="K70" s="18" t="n"/>
      <c r="L70" s="18" t="n"/>
      <c r="M70" s="18" t="n"/>
      <c r="N70" s="16" t="n"/>
      <c r="O70" s="25" t="n"/>
      <c r="P70" s="11">
        <f>IF($A70="","",COUNTIF($J70:$M70,Assumptions!$K$6)+COUNTBLANK($J70:$M70))</f>
        <v/>
      </c>
      <c r="Q70" s="11">
        <f>IF($A70="","",IFERROR(IF(ISNUMBER($I70),$I70-TODAY(),IF(ISNUMBER($D70),$D70-TODAY(),"")),""))</f>
        <v/>
      </c>
      <c r="R70" s="20">
        <f>IFERROR(IF($A70="","",IF(OR($B70="",$C70="",$D70="",$E70="",$F70="",$H70=""),"Check required fields",IF(OR(AND(ISNUMBER($D70),ISNUMBER($C70),$D70&lt;$C70),AND(ISNUMBER($I70),ISNUMBER($C70),$I70&lt;$C70)),"Check date order",IF($H70=Assumptions!$E$10,"No action",IF(AND($H70=Assumptions!$E$8,$G70=""),"Assign room",IF(AND($H70=Assumptions!$E$8,$I70=""),"Confirm start",IF(AND($H70=Assumptions!$E$9,$G70&lt;&gt;""),"Review room assignment",IF(OR($S70="Review program",$S70="Review room"),"Check room setup",IF(AND($P70&gt;0,$Q70&lt;&gt;"",$Q70&lt;=Assumptions!$N$10),"Onboarding due soon",IF($P70&gt;0,"Onboarding check","Ready")))))))))),IF($A70="","","Check required fields"))</f>
        <v/>
      </c>
      <c r="S70" s="20">
        <f>IF($A70="","",IF($G70="","Unassigned",IFERROR(IF(VLOOKUP($G70,Assumptions!$A$5:$B$10,2,FALSE)=$E70,"Match","Review program"),"Review room")))</f>
        <v/>
      </c>
    </row>
    <row r="71" ht="34" customHeight="1">
      <c r="A71" s="15" t="n"/>
      <c r="B71" s="16" t="n"/>
      <c r="C71" s="25" t="n"/>
      <c r="D71" s="25" t="n"/>
      <c r="E71" s="18" t="n"/>
      <c r="F71" s="18" t="n"/>
      <c r="G71" s="18" t="n"/>
      <c r="H71" s="18" t="n"/>
      <c r="I71" s="25" t="n"/>
      <c r="J71" s="18" t="n"/>
      <c r="K71" s="18" t="n"/>
      <c r="L71" s="18" t="n"/>
      <c r="M71" s="18" t="n"/>
      <c r="N71" s="16" t="n"/>
      <c r="O71" s="25" t="n"/>
      <c r="P71" s="9">
        <f>IF($A71="","",COUNTIF($J71:$M71,Assumptions!$K$6)+COUNTBLANK($J71:$M71))</f>
        <v/>
      </c>
      <c r="Q71" s="9">
        <f>IF($A71="","",IFERROR(IF(ISNUMBER($I71),$I71-TODAY(),IF(ISNUMBER($D71),$D71-TODAY(),"")),""))</f>
        <v/>
      </c>
      <c r="R71" s="19">
        <f>IFERROR(IF($A71="","",IF(OR($B71="",$C71="",$D71="",$E71="",$F71="",$H71=""),"Check required fields",IF(OR(AND(ISNUMBER($D71),ISNUMBER($C71),$D71&lt;$C71),AND(ISNUMBER($I71),ISNUMBER($C71),$I71&lt;$C71)),"Check date order",IF($H71=Assumptions!$E$10,"No action",IF(AND($H71=Assumptions!$E$8,$G71=""),"Assign room",IF(AND($H71=Assumptions!$E$8,$I71=""),"Confirm start",IF(AND($H71=Assumptions!$E$9,$G71&lt;&gt;""),"Review room assignment",IF(OR($S71="Review program",$S71="Review room"),"Check room setup",IF(AND($P71&gt;0,$Q71&lt;&gt;"",$Q71&lt;=Assumptions!$N$10),"Onboarding due soon",IF($P71&gt;0,"Onboarding check","Ready")))))))))),IF($A71="","","Check required fields"))</f>
        <v/>
      </c>
      <c r="S71" s="19">
        <f>IF($A71="","",IF($G71="","Unassigned",IFERROR(IF(VLOOKUP($G71,Assumptions!$A$5:$B$10,2,FALSE)=$E71,"Match","Review program"),"Review room")))</f>
        <v/>
      </c>
    </row>
    <row r="72" ht="34" customHeight="1">
      <c r="A72" s="15" t="n"/>
      <c r="B72" s="16" t="n"/>
      <c r="C72" s="25" t="n"/>
      <c r="D72" s="25" t="n"/>
      <c r="E72" s="18" t="n"/>
      <c r="F72" s="18" t="n"/>
      <c r="G72" s="18" t="n"/>
      <c r="H72" s="18" t="n"/>
      <c r="I72" s="25" t="n"/>
      <c r="J72" s="18" t="n"/>
      <c r="K72" s="18" t="n"/>
      <c r="L72" s="18" t="n"/>
      <c r="M72" s="18" t="n"/>
      <c r="N72" s="16" t="n"/>
      <c r="O72" s="25" t="n"/>
      <c r="P72" s="11">
        <f>IF($A72="","",COUNTIF($J72:$M72,Assumptions!$K$6)+COUNTBLANK($J72:$M72))</f>
        <v/>
      </c>
      <c r="Q72" s="11">
        <f>IF($A72="","",IFERROR(IF(ISNUMBER($I72),$I72-TODAY(),IF(ISNUMBER($D72),$D72-TODAY(),"")),""))</f>
        <v/>
      </c>
      <c r="R72" s="20">
        <f>IFERROR(IF($A72="","",IF(OR($B72="",$C72="",$D72="",$E72="",$F72="",$H72=""),"Check required fields",IF(OR(AND(ISNUMBER($D72),ISNUMBER($C72),$D72&lt;$C72),AND(ISNUMBER($I72),ISNUMBER($C72),$I72&lt;$C72)),"Check date order",IF($H72=Assumptions!$E$10,"No action",IF(AND($H72=Assumptions!$E$8,$G72=""),"Assign room",IF(AND($H72=Assumptions!$E$8,$I72=""),"Confirm start",IF(AND($H72=Assumptions!$E$9,$G72&lt;&gt;""),"Review room assignment",IF(OR($S72="Review program",$S72="Review room"),"Check room setup",IF(AND($P72&gt;0,$Q72&lt;&gt;"",$Q72&lt;=Assumptions!$N$10),"Onboarding due soon",IF($P72&gt;0,"Onboarding check","Ready")))))))))),IF($A72="","","Check required fields"))</f>
        <v/>
      </c>
      <c r="S72" s="20">
        <f>IF($A72="","",IF($G72="","Unassigned",IFERROR(IF(VLOOKUP($G72,Assumptions!$A$5:$B$10,2,FALSE)=$E72,"Match","Review program"),"Review room")))</f>
        <v/>
      </c>
    </row>
    <row r="73" ht="34" customHeight="1">
      <c r="A73" s="15" t="n"/>
      <c r="B73" s="16" t="n"/>
      <c r="C73" s="25" t="n"/>
      <c r="D73" s="25" t="n"/>
      <c r="E73" s="18" t="n"/>
      <c r="F73" s="18" t="n"/>
      <c r="G73" s="18" t="n"/>
      <c r="H73" s="18" t="n"/>
      <c r="I73" s="25" t="n"/>
      <c r="J73" s="18" t="n"/>
      <c r="K73" s="18" t="n"/>
      <c r="L73" s="18" t="n"/>
      <c r="M73" s="18" t="n"/>
      <c r="N73" s="16" t="n"/>
      <c r="O73" s="25" t="n"/>
      <c r="P73" s="9">
        <f>IF($A73="","",COUNTIF($J73:$M73,Assumptions!$K$6)+COUNTBLANK($J73:$M73))</f>
        <v/>
      </c>
      <c r="Q73" s="9">
        <f>IF($A73="","",IFERROR(IF(ISNUMBER($I73),$I73-TODAY(),IF(ISNUMBER($D73),$D73-TODAY(),"")),""))</f>
        <v/>
      </c>
      <c r="R73" s="19">
        <f>IFERROR(IF($A73="","",IF(OR($B73="",$C73="",$D73="",$E73="",$F73="",$H73=""),"Check required fields",IF(OR(AND(ISNUMBER($D73),ISNUMBER($C73),$D73&lt;$C73),AND(ISNUMBER($I73),ISNUMBER($C73),$I73&lt;$C73)),"Check date order",IF($H73=Assumptions!$E$10,"No action",IF(AND($H73=Assumptions!$E$8,$G73=""),"Assign room",IF(AND($H73=Assumptions!$E$8,$I73=""),"Confirm start",IF(AND($H73=Assumptions!$E$9,$G73&lt;&gt;""),"Review room assignment",IF(OR($S73="Review program",$S73="Review room"),"Check room setup",IF(AND($P73&gt;0,$Q73&lt;&gt;"",$Q73&lt;=Assumptions!$N$10),"Onboarding due soon",IF($P73&gt;0,"Onboarding check","Ready")))))))))),IF($A73="","","Check required fields"))</f>
        <v/>
      </c>
      <c r="S73" s="19">
        <f>IF($A73="","",IF($G73="","Unassigned",IFERROR(IF(VLOOKUP($G73,Assumptions!$A$5:$B$10,2,FALSE)=$E73,"Match","Review program"),"Review room")))</f>
        <v/>
      </c>
    </row>
    <row r="74" ht="34" customHeight="1">
      <c r="A74" s="15" t="n"/>
      <c r="B74" s="16" t="n"/>
      <c r="C74" s="25" t="n"/>
      <c r="D74" s="25" t="n"/>
      <c r="E74" s="18" t="n"/>
      <c r="F74" s="18" t="n"/>
      <c r="G74" s="18" t="n"/>
      <c r="H74" s="18" t="n"/>
      <c r="I74" s="25" t="n"/>
      <c r="J74" s="18" t="n"/>
      <c r="K74" s="18" t="n"/>
      <c r="L74" s="18" t="n"/>
      <c r="M74" s="18" t="n"/>
      <c r="N74" s="16" t="n"/>
      <c r="O74" s="25" t="n"/>
      <c r="P74" s="11">
        <f>IF($A74="","",COUNTIF($J74:$M74,Assumptions!$K$6)+COUNTBLANK($J74:$M74))</f>
        <v/>
      </c>
      <c r="Q74" s="11">
        <f>IF($A74="","",IFERROR(IF(ISNUMBER($I74),$I74-TODAY(),IF(ISNUMBER($D74),$D74-TODAY(),"")),""))</f>
        <v/>
      </c>
      <c r="R74" s="20">
        <f>IFERROR(IF($A74="","",IF(OR($B74="",$C74="",$D74="",$E74="",$F74="",$H74=""),"Check required fields",IF(OR(AND(ISNUMBER($D74),ISNUMBER($C74),$D74&lt;$C74),AND(ISNUMBER($I74),ISNUMBER($C74),$I74&lt;$C74)),"Check date order",IF($H74=Assumptions!$E$10,"No action",IF(AND($H74=Assumptions!$E$8,$G74=""),"Assign room",IF(AND($H74=Assumptions!$E$8,$I74=""),"Confirm start",IF(AND($H74=Assumptions!$E$9,$G74&lt;&gt;""),"Review room assignment",IF(OR($S74="Review program",$S74="Review room"),"Check room setup",IF(AND($P74&gt;0,$Q74&lt;&gt;"",$Q74&lt;=Assumptions!$N$10),"Onboarding due soon",IF($P74&gt;0,"Onboarding check","Ready")))))))))),IF($A74="","","Check required fields"))</f>
        <v/>
      </c>
      <c r="S74" s="20">
        <f>IF($A74="","",IF($G74="","Unassigned",IFERROR(IF(VLOOKUP($G74,Assumptions!$A$5:$B$10,2,FALSE)=$E74,"Match","Review program"),"Review room")))</f>
        <v/>
      </c>
    </row>
    <row r="75" ht="34" customHeight="1">
      <c r="A75" s="15" t="n"/>
      <c r="B75" s="16" t="n"/>
      <c r="C75" s="25" t="n"/>
      <c r="D75" s="25" t="n"/>
      <c r="E75" s="18" t="n"/>
      <c r="F75" s="18" t="n"/>
      <c r="G75" s="18" t="n"/>
      <c r="H75" s="18" t="n"/>
      <c r="I75" s="25" t="n"/>
      <c r="J75" s="18" t="n"/>
      <c r="K75" s="18" t="n"/>
      <c r="L75" s="18" t="n"/>
      <c r="M75" s="18" t="n"/>
      <c r="N75" s="16" t="n"/>
      <c r="O75" s="25" t="n"/>
      <c r="P75" s="9">
        <f>IF($A75="","",COUNTIF($J75:$M75,Assumptions!$K$6)+COUNTBLANK($J75:$M75))</f>
        <v/>
      </c>
      <c r="Q75" s="9">
        <f>IF($A75="","",IFERROR(IF(ISNUMBER($I75),$I75-TODAY(),IF(ISNUMBER($D75),$D75-TODAY(),"")),""))</f>
        <v/>
      </c>
      <c r="R75" s="19">
        <f>IFERROR(IF($A75="","",IF(OR($B75="",$C75="",$D75="",$E75="",$F75="",$H75=""),"Check required fields",IF(OR(AND(ISNUMBER($D75),ISNUMBER($C75),$D75&lt;$C75),AND(ISNUMBER($I75),ISNUMBER($C75),$I75&lt;$C75)),"Check date order",IF($H75=Assumptions!$E$10,"No action",IF(AND($H75=Assumptions!$E$8,$G75=""),"Assign room",IF(AND($H75=Assumptions!$E$8,$I75=""),"Confirm start",IF(AND($H75=Assumptions!$E$9,$G75&lt;&gt;""),"Review room assignment",IF(OR($S75="Review program",$S75="Review room"),"Check room setup",IF(AND($P75&gt;0,$Q75&lt;&gt;"",$Q75&lt;=Assumptions!$N$10),"Onboarding due soon",IF($P75&gt;0,"Onboarding check","Ready")))))))))),IF($A75="","","Check required fields"))</f>
        <v/>
      </c>
      <c r="S75" s="19">
        <f>IF($A75="","",IF($G75="","Unassigned",IFERROR(IF(VLOOKUP($G75,Assumptions!$A$5:$B$10,2,FALSE)=$E75,"Match","Review program"),"Review room")))</f>
        <v/>
      </c>
    </row>
    <row r="76" ht="34" customHeight="1">
      <c r="A76" s="15" t="n"/>
      <c r="B76" s="16" t="n"/>
      <c r="C76" s="25" t="n"/>
      <c r="D76" s="25" t="n"/>
      <c r="E76" s="18" t="n"/>
      <c r="F76" s="18" t="n"/>
      <c r="G76" s="18" t="n"/>
      <c r="H76" s="18" t="n"/>
      <c r="I76" s="25" t="n"/>
      <c r="J76" s="18" t="n"/>
      <c r="K76" s="18" t="n"/>
      <c r="L76" s="18" t="n"/>
      <c r="M76" s="18" t="n"/>
      <c r="N76" s="16" t="n"/>
      <c r="O76" s="25" t="n"/>
      <c r="P76" s="11">
        <f>IF($A76="","",COUNTIF($J76:$M76,Assumptions!$K$6)+COUNTBLANK($J76:$M76))</f>
        <v/>
      </c>
      <c r="Q76" s="11">
        <f>IF($A76="","",IFERROR(IF(ISNUMBER($I76),$I76-TODAY(),IF(ISNUMBER($D76),$D76-TODAY(),"")),""))</f>
        <v/>
      </c>
      <c r="R76" s="20">
        <f>IFERROR(IF($A76="","",IF(OR($B76="",$C76="",$D76="",$E76="",$F76="",$H76=""),"Check required fields",IF(OR(AND(ISNUMBER($D76),ISNUMBER($C76),$D76&lt;$C76),AND(ISNUMBER($I76),ISNUMBER($C76),$I76&lt;$C76)),"Check date order",IF($H76=Assumptions!$E$10,"No action",IF(AND($H76=Assumptions!$E$8,$G76=""),"Assign room",IF(AND($H76=Assumptions!$E$8,$I76=""),"Confirm start",IF(AND($H76=Assumptions!$E$9,$G76&lt;&gt;""),"Review room assignment",IF(OR($S76="Review program",$S76="Review room"),"Check room setup",IF(AND($P76&gt;0,$Q76&lt;&gt;"",$Q76&lt;=Assumptions!$N$10),"Onboarding due soon",IF($P76&gt;0,"Onboarding check","Ready")))))))))),IF($A76="","","Check required fields"))</f>
        <v/>
      </c>
      <c r="S76" s="20">
        <f>IF($A76="","",IF($G76="","Unassigned",IFERROR(IF(VLOOKUP($G76,Assumptions!$A$5:$B$10,2,FALSE)=$E76,"Match","Review program"),"Review room")))</f>
        <v/>
      </c>
    </row>
    <row r="77" ht="34" customHeight="1">
      <c r="A77" s="15" t="n"/>
      <c r="B77" s="16" t="n"/>
      <c r="C77" s="25" t="n"/>
      <c r="D77" s="25" t="n"/>
      <c r="E77" s="18" t="n"/>
      <c r="F77" s="18" t="n"/>
      <c r="G77" s="18" t="n"/>
      <c r="H77" s="18" t="n"/>
      <c r="I77" s="25" t="n"/>
      <c r="J77" s="18" t="n"/>
      <c r="K77" s="18" t="n"/>
      <c r="L77" s="18" t="n"/>
      <c r="M77" s="18" t="n"/>
      <c r="N77" s="16" t="n"/>
      <c r="O77" s="25" t="n"/>
      <c r="P77" s="9">
        <f>IF($A77="","",COUNTIF($J77:$M77,Assumptions!$K$6)+COUNTBLANK($J77:$M77))</f>
        <v/>
      </c>
      <c r="Q77" s="9">
        <f>IF($A77="","",IFERROR(IF(ISNUMBER($I77),$I77-TODAY(),IF(ISNUMBER($D77),$D77-TODAY(),"")),""))</f>
        <v/>
      </c>
      <c r="R77" s="19">
        <f>IFERROR(IF($A77="","",IF(OR($B77="",$C77="",$D77="",$E77="",$F77="",$H77=""),"Check required fields",IF(OR(AND(ISNUMBER($D77),ISNUMBER($C77),$D77&lt;$C77),AND(ISNUMBER($I77),ISNUMBER($C77),$I77&lt;$C77)),"Check date order",IF($H77=Assumptions!$E$10,"No action",IF(AND($H77=Assumptions!$E$8,$G77=""),"Assign room",IF(AND($H77=Assumptions!$E$8,$I77=""),"Confirm start",IF(AND($H77=Assumptions!$E$9,$G77&lt;&gt;""),"Review room assignment",IF(OR($S77="Review program",$S77="Review room"),"Check room setup",IF(AND($P77&gt;0,$Q77&lt;&gt;"",$Q77&lt;=Assumptions!$N$10),"Onboarding due soon",IF($P77&gt;0,"Onboarding check","Ready")))))))))),IF($A77="","","Check required fields"))</f>
        <v/>
      </c>
      <c r="S77" s="19">
        <f>IF($A77="","",IF($G77="","Unassigned",IFERROR(IF(VLOOKUP($G77,Assumptions!$A$5:$B$10,2,FALSE)=$E77,"Match","Review program"),"Review room")))</f>
        <v/>
      </c>
    </row>
    <row r="78" ht="34" customHeight="1">
      <c r="A78" s="15" t="n"/>
      <c r="B78" s="16" t="n"/>
      <c r="C78" s="25" t="n"/>
      <c r="D78" s="25" t="n"/>
      <c r="E78" s="18" t="n"/>
      <c r="F78" s="18" t="n"/>
      <c r="G78" s="18" t="n"/>
      <c r="H78" s="18" t="n"/>
      <c r="I78" s="25" t="n"/>
      <c r="J78" s="18" t="n"/>
      <c r="K78" s="18" t="n"/>
      <c r="L78" s="18" t="n"/>
      <c r="M78" s="18" t="n"/>
      <c r="N78" s="16" t="n"/>
      <c r="O78" s="25" t="n"/>
      <c r="P78" s="11">
        <f>IF($A78="","",COUNTIF($J78:$M78,Assumptions!$K$6)+COUNTBLANK($J78:$M78))</f>
        <v/>
      </c>
      <c r="Q78" s="11">
        <f>IF($A78="","",IFERROR(IF(ISNUMBER($I78),$I78-TODAY(),IF(ISNUMBER($D78),$D78-TODAY(),"")),""))</f>
        <v/>
      </c>
      <c r="R78" s="20">
        <f>IFERROR(IF($A78="","",IF(OR($B78="",$C78="",$D78="",$E78="",$F78="",$H78=""),"Check required fields",IF(OR(AND(ISNUMBER($D78),ISNUMBER($C78),$D78&lt;$C78),AND(ISNUMBER($I78),ISNUMBER($C78),$I78&lt;$C78)),"Check date order",IF($H78=Assumptions!$E$10,"No action",IF(AND($H78=Assumptions!$E$8,$G78=""),"Assign room",IF(AND($H78=Assumptions!$E$8,$I78=""),"Confirm start",IF(AND($H78=Assumptions!$E$9,$G78&lt;&gt;""),"Review room assignment",IF(OR($S78="Review program",$S78="Review room"),"Check room setup",IF(AND($P78&gt;0,$Q78&lt;&gt;"",$Q78&lt;=Assumptions!$N$10),"Onboarding due soon",IF($P78&gt;0,"Onboarding check","Ready")))))))))),IF($A78="","","Check required fields"))</f>
        <v/>
      </c>
      <c r="S78" s="20">
        <f>IF($A78="","",IF($G78="","Unassigned",IFERROR(IF(VLOOKUP($G78,Assumptions!$A$5:$B$10,2,FALSE)=$E78,"Match","Review program"),"Review room")))</f>
        <v/>
      </c>
    </row>
    <row r="79" ht="34" customHeight="1">
      <c r="A79" s="15" t="n"/>
      <c r="B79" s="16" t="n"/>
      <c r="C79" s="25" t="n"/>
      <c r="D79" s="25" t="n"/>
      <c r="E79" s="18" t="n"/>
      <c r="F79" s="18" t="n"/>
      <c r="G79" s="18" t="n"/>
      <c r="H79" s="18" t="n"/>
      <c r="I79" s="25" t="n"/>
      <c r="J79" s="18" t="n"/>
      <c r="K79" s="18" t="n"/>
      <c r="L79" s="18" t="n"/>
      <c r="M79" s="18" t="n"/>
      <c r="N79" s="16" t="n"/>
      <c r="O79" s="25" t="n"/>
      <c r="P79" s="9">
        <f>IF($A79="","",COUNTIF($J79:$M79,Assumptions!$K$6)+COUNTBLANK($J79:$M79))</f>
        <v/>
      </c>
      <c r="Q79" s="9">
        <f>IF($A79="","",IFERROR(IF(ISNUMBER($I79),$I79-TODAY(),IF(ISNUMBER($D79),$D79-TODAY(),"")),""))</f>
        <v/>
      </c>
      <c r="R79" s="19">
        <f>IFERROR(IF($A79="","",IF(OR($B79="",$C79="",$D79="",$E79="",$F79="",$H79=""),"Check required fields",IF(OR(AND(ISNUMBER($D79),ISNUMBER($C79),$D79&lt;$C79),AND(ISNUMBER($I79),ISNUMBER($C79),$I79&lt;$C79)),"Check date order",IF($H79=Assumptions!$E$10,"No action",IF(AND($H79=Assumptions!$E$8,$G79=""),"Assign room",IF(AND($H79=Assumptions!$E$8,$I79=""),"Confirm start",IF(AND($H79=Assumptions!$E$9,$G79&lt;&gt;""),"Review room assignment",IF(OR($S79="Review program",$S79="Review room"),"Check room setup",IF(AND($P79&gt;0,$Q79&lt;&gt;"",$Q79&lt;=Assumptions!$N$10),"Onboarding due soon",IF($P79&gt;0,"Onboarding check","Ready")))))))))),IF($A79="","","Check required fields"))</f>
        <v/>
      </c>
      <c r="S79" s="19">
        <f>IF($A79="","",IF($G79="","Unassigned",IFERROR(IF(VLOOKUP($G79,Assumptions!$A$5:$B$10,2,FALSE)=$E79,"Match","Review program"),"Review room")))</f>
        <v/>
      </c>
    </row>
    <row r="80" ht="34" customHeight="1">
      <c r="A80" s="15" t="n"/>
      <c r="B80" s="16" t="n"/>
      <c r="C80" s="25" t="n"/>
      <c r="D80" s="25" t="n"/>
      <c r="E80" s="18" t="n"/>
      <c r="F80" s="18" t="n"/>
      <c r="G80" s="18" t="n"/>
      <c r="H80" s="18" t="n"/>
      <c r="I80" s="25" t="n"/>
      <c r="J80" s="18" t="n"/>
      <c r="K80" s="18" t="n"/>
      <c r="L80" s="18" t="n"/>
      <c r="M80" s="18" t="n"/>
      <c r="N80" s="16" t="n"/>
      <c r="O80" s="25" t="n"/>
      <c r="P80" s="11">
        <f>IF($A80="","",COUNTIF($J80:$M80,Assumptions!$K$6)+COUNTBLANK($J80:$M80))</f>
        <v/>
      </c>
      <c r="Q80" s="11">
        <f>IF($A80="","",IFERROR(IF(ISNUMBER($I80),$I80-TODAY(),IF(ISNUMBER($D80),$D80-TODAY(),"")),""))</f>
        <v/>
      </c>
      <c r="R80" s="20">
        <f>IFERROR(IF($A80="","",IF(OR($B80="",$C80="",$D80="",$E80="",$F80="",$H80=""),"Check required fields",IF(OR(AND(ISNUMBER($D80),ISNUMBER($C80),$D80&lt;$C80),AND(ISNUMBER($I80),ISNUMBER($C80),$I80&lt;$C80)),"Check date order",IF($H80=Assumptions!$E$10,"No action",IF(AND($H80=Assumptions!$E$8,$G80=""),"Assign room",IF(AND($H80=Assumptions!$E$8,$I80=""),"Confirm start",IF(AND($H80=Assumptions!$E$9,$G80&lt;&gt;""),"Review room assignment",IF(OR($S80="Review program",$S80="Review room"),"Check room setup",IF(AND($P80&gt;0,$Q80&lt;&gt;"",$Q80&lt;=Assumptions!$N$10),"Onboarding due soon",IF($P80&gt;0,"Onboarding check","Ready")))))))))),IF($A80="","","Check required fields"))</f>
        <v/>
      </c>
      <c r="S80" s="20">
        <f>IF($A80="","",IF($G80="","Unassigned",IFERROR(IF(VLOOKUP($G80,Assumptions!$A$5:$B$10,2,FALSE)=$E80,"Match","Review program"),"Review room")))</f>
        <v/>
      </c>
    </row>
    <row r="81" ht="34" customHeight="1">
      <c r="A81" s="15" t="n"/>
      <c r="B81" s="16" t="n"/>
      <c r="C81" s="25" t="n"/>
      <c r="D81" s="25" t="n"/>
      <c r="E81" s="18" t="n"/>
      <c r="F81" s="18" t="n"/>
      <c r="G81" s="18" t="n"/>
      <c r="H81" s="18" t="n"/>
      <c r="I81" s="25" t="n"/>
      <c r="J81" s="18" t="n"/>
      <c r="K81" s="18" t="n"/>
      <c r="L81" s="18" t="n"/>
      <c r="M81" s="18" t="n"/>
      <c r="N81" s="16" t="n"/>
      <c r="O81" s="25" t="n"/>
      <c r="P81" s="9">
        <f>IF($A81="","",COUNTIF($J81:$M81,Assumptions!$K$6)+COUNTBLANK($J81:$M81))</f>
        <v/>
      </c>
      <c r="Q81" s="9">
        <f>IF($A81="","",IFERROR(IF(ISNUMBER($I81),$I81-TODAY(),IF(ISNUMBER($D81),$D81-TODAY(),"")),""))</f>
        <v/>
      </c>
      <c r="R81" s="19">
        <f>IFERROR(IF($A81="","",IF(OR($B81="",$C81="",$D81="",$E81="",$F81="",$H81=""),"Check required fields",IF(OR(AND(ISNUMBER($D81),ISNUMBER($C81),$D81&lt;$C81),AND(ISNUMBER($I81),ISNUMBER($C81),$I81&lt;$C81)),"Check date order",IF($H81=Assumptions!$E$10,"No action",IF(AND($H81=Assumptions!$E$8,$G81=""),"Assign room",IF(AND($H81=Assumptions!$E$8,$I81=""),"Confirm start",IF(AND($H81=Assumptions!$E$9,$G81&lt;&gt;""),"Review room assignment",IF(OR($S81="Review program",$S81="Review room"),"Check room setup",IF(AND($P81&gt;0,$Q81&lt;&gt;"",$Q81&lt;=Assumptions!$N$10),"Onboarding due soon",IF($P81&gt;0,"Onboarding check","Ready")))))))))),IF($A81="","","Check required fields"))</f>
        <v/>
      </c>
      <c r="S81" s="19">
        <f>IF($A81="","",IF($G81="","Unassigned",IFERROR(IF(VLOOKUP($G81,Assumptions!$A$5:$B$10,2,FALSE)=$E81,"Match","Review program"),"Review room")))</f>
        <v/>
      </c>
    </row>
    <row r="82" ht="34" customHeight="1">
      <c r="A82" s="15" t="n"/>
      <c r="B82" s="16" t="n"/>
      <c r="C82" s="25" t="n"/>
      <c r="D82" s="25" t="n"/>
      <c r="E82" s="18" t="n"/>
      <c r="F82" s="18" t="n"/>
      <c r="G82" s="18" t="n"/>
      <c r="H82" s="18" t="n"/>
      <c r="I82" s="25" t="n"/>
      <c r="J82" s="18" t="n"/>
      <c r="K82" s="18" t="n"/>
      <c r="L82" s="18" t="n"/>
      <c r="M82" s="18" t="n"/>
      <c r="N82" s="16" t="n"/>
      <c r="O82" s="25" t="n"/>
      <c r="P82" s="11">
        <f>IF($A82="","",COUNTIF($J82:$M82,Assumptions!$K$6)+COUNTBLANK($J82:$M82))</f>
        <v/>
      </c>
      <c r="Q82" s="11">
        <f>IF($A82="","",IFERROR(IF(ISNUMBER($I82),$I82-TODAY(),IF(ISNUMBER($D82),$D82-TODAY(),"")),""))</f>
        <v/>
      </c>
      <c r="R82" s="20">
        <f>IFERROR(IF($A82="","",IF(OR($B82="",$C82="",$D82="",$E82="",$F82="",$H82=""),"Check required fields",IF(OR(AND(ISNUMBER($D82),ISNUMBER($C82),$D82&lt;$C82),AND(ISNUMBER($I82),ISNUMBER($C82),$I82&lt;$C82)),"Check date order",IF($H82=Assumptions!$E$10,"No action",IF(AND($H82=Assumptions!$E$8,$G82=""),"Assign room",IF(AND($H82=Assumptions!$E$8,$I82=""),"Confirm start",IF(AND($H82=Assumptions!$E$9,$G82&lt;&gt;""),"Review room assignment",IF(OR($S82="Review program",$S82="Review room"),"Check room setup",IF(AND($P82&gt;0,$Q82&lt;&gt;"",$Q82&lt;=Assumptions!$N$10),"Onboarding due soon",IF($P82&gt;0,"Onboarding check","Ready")))))))))),IF($A82="","","Check required fields"))</f>
        <v/>
      </c>
      <c r="S82" s="20">
        <f>IF($A82="","",IF($G82="","Unassigned",IFERROR(IF(VLOOKUP($G82,Assumptions!$A$5:$B$10,2,FALSE)=$E82,"Match","Review program"),"Review room")))</f>
        <v/>
      </c>
    </row>
    <row r="83" ht="34" customHeight="1">
      <c r="A83" s="15" t="n"/>
      <c r="B83" s="16" t="n"/>
      <c r="C83" s="25" t="n"/>
      <c r="D83" s="25" t="n"/>
      <c r="E83" s="18" t="n"/>
      <c r="F83" s="18" t="n"/>
      <c r="G83" s="18" t="n"/>
      <c r="H83" s="18" t="n"/>
      <c r="I83" s="25" t="n"/>
      <c r="J83" s="18" t="n"/>
      <c r="K83" s="18" t="n"/>
      <c r="L83" s="18" t="n"/>
      <c r="M83" s="18" t="n"/>
      <c r="N83" s="16" t="n"/>
      <c r="O83" s="25" t="n"/>
      <c r="P83" s="9">
        <f>IF($A83="","",COUNTIF($J83:$M83,Assumptions!$K$6)+COUNTBLANK($J83:$M83))</f>
        <v/>
      </c>
      <c r="Q83" s="9">
        <f>IF($A83="","",IFERROR(IF(ISNUMBER($I83),$I83-TODAY(),IF(ISNUMBER($D83),$D83-TODAY(),"")),""))</f>
        <v/>
      </c>
      <c r="R83" s="19">
        <f>IFERROR(IF($A83="","",IF(OR($B83="",$C83="",$D83="",$E83="",$F83="",$H83=""),"Check required fields",IF(OR(AND(ISNUMBER($D83),ISNUMBER($C83),$D83&lt;$C83),AND(ISNUMBER($I83),ISNUMBER($C83),$I83&lt;$C83)),"Check date order",IF($H83=Assumptions!$E$10,"No action",IF(AND($H83=Assumptions!$E$8,$G83=""),"Assign room",IF(AND($H83=Assumptions!$E$8,$I83=""),"Confirm start",IF(AND($H83=Assumptions!$E$9,$G83&lt;&gt;""),"Review room assignment",IF(OR($S83="Review program",$S83="Review room"),"Check room setup",IF(AND($P83&gt;0,$Q83&lt;&gt;"",$Q83&lt;=Assumptions!$N$10),"Onboarding due soon",IF($P83&gt;0,"Onboarding check","Ready")))))))))),IF($A83="","","Check required fields"))</f>
        <v/>
      </c>
      <c r="S83" s="19">
        <f>IF($A83="","",IF($G83="","Unassigned",IFERROR(IF(VLOOKUP($G83,Assumptions!$A$5:$B$10,2,FALSE)=$E83,"Match","Review program"),"Review room")))</f>
        <v/>
      </c>
    </row>
    <row r="84" ht="34" customHeight="1">
      <c r="A84" s="15" t="n"/>
      <c r="B84" s="16" t="n"/>
      <c r="C84" s="25" t="n"/>
      <c r="D84" s="25" t="n"/>
      <c r="E84" s="18" t="n"/>
      <c r="F84" s="18" t="n"/>
      <c r="G84" s="18" t="n"/>
      <c r="H84" s="18" t="n"/>
      <c r="I84" s="25" t="n"/>
      <c r="J84" s="18" t="n"/>
      <c r="K84" s="18" t="n"/>
      <c r="L84" s="18" t="n"/>
      <c r="M84" s="18" t="n"/>
      <c r="N84" s="16" t="n"/>
      <c r="O84" s="25" t="n"/>
      <c r="P84" s="11">
        <f>IF($A84="","",COUNTIF($J84:$M84,Assumptions!$K$6)+COUNTBLANK($J84:$M84))</f>
        <v/>
      </c>
      <c r="Q84" s="11">
        <f>IF($A84="","",IFERROR(IF(ISNUMBER($I84),$I84-TODAY(),IF(ISNUMBER($D84),$D84-TODAY(),"")),""))</f>
        <v/>
      </c>
      <c r="R84" s="20">
        <f>IFERROR(IF($A84="","",IF(OR($B84="",$C84="",$D84="",$E84="",$F84="",$H84=""),"Check required fields",IF(OR(AND(ISNUMBER($D84),ISNUMBER($C84),$D84&lt;$C84),AND(ISNUMBER($I84),ISNUMBER($C84),$I84&lt;$C84)),"Check date order",IF($H84=Assumptions!$E$10,"No action",IF(AND($H84=Assumptions!$E$8,$G84=""),"Assign room",IF(AND($H84=Assumptions!$E$8,$I84=""),"Confirm start",IF(AND($H84=Assumptions!$E$9,$G84&lt;&gt;""),"Review room assignment",IF(OR($S84="Review program",$S84="Review room"),"Check room setup",IF(AND($P84&gt;0,$Q84&lt;&gt;"",$Q84&lt;=Assumptions!$N$10),"Onboarding due soon",IF($P84&gt;0,"Onboarding check","Ready")))))))))),IF($A84="","","Check required fields"))</f>
        <v/>
      </c>
      <c r="S84" s="20">
        <f>IF($A84="","",IF($G84="","Unassigned",IFERROR(IF(VLOOKUP($G84,Assumptions!$A$5:$B$10,2,FALSE)=$E84,"Match","Review program"),"Review room")))</f>
        <v/>
      </c>
    </row>
    <row r="85" ht="34" customHeight="1">
      <c r="A85" s="15" t="n"/>
      <c r="B85" s="16" t="n"/>
      <c r="C85" s="25" t="n"/>
      <c r="D85" s="25" t="n"/>
      <c r="E85" s="18" t="n"/>
      <c r="F85" s="18" t="n"/>
      <c r="G85" s="18" t="n"/>
      <c r="H85" s="18" t="n"/>
      <c r="I85" s="25" t="n"/>
      <c r="J85" s="18" t="n"/>
      <c r="K85" s="18" t="n"/>
      <c r="L85" s="18" t="n"/>
      <c r="M85" s="18" t="n"/>
      <c r="N85" s="16" t="n"/>
      <c r="O85" s="25" t="n"/>
      <c r="P85" s="9">
        <f>IF($A85="","",COUNTIF($J85:$M85,Assumptions!$K$6)+COUNTBLANK($J85:$M85))</f>
        <v/>
      </c>
      <c r="Q85" s="9">
        <f>IF($A85="","",IFERROR(IF(ISNUMBER($I85),$I85-TODAY(),IF(ISNUMBER($D85),$D85-TODAY(),"")),""))</f>
        <v/>
      </c>
      <c r="R85" s="19">
        <f>IFERROR(IF($A85="","",IF(OR($B85="",$C85="",$D85="",$E85="",$F85="",$H85=""),"Check required fields",IF(OR(AND(ISNUMBER($D85),ISNUMBER($C85),$D85&lt;$C85),AND(ISNUMBER($I85),ISNUMBER($C85),$I85&lt;$C85)),"Check date order",IF($H85=Assumptions!$E$10,"No action",IF(AND($H85=Assumptions!$E$8,$G85=""),"Assign room",IF(AND($H85=Assumptions!$E$8,$I85=""),"Confirm start",IF(AND($H85=Assumptions!$E$9,$G85&lt;&gt;""),"Review room assignment",IF(OR($S85="Review program",$S85="Review room"),"Check room setup",IF(AND($P85&gt;0,$Q85&lt;&gt;"",$Q85&lt;=Assumptions!$N$10),"Onboarding due soon",IF($P85&gt;0,"Onboarding check","Ready")))))))))),IF($A85="","","Check required fields"))</f>
        <v/>
      </c>
      <c r="S85" s="19">
        <f>IF($A85="","",IF($G85="","Unassigned",IFERROR(IF(VLOOKUP($G85,Assumptions!$A$5:$B$10,2,FALSE)=$E85,"Match","Review program"),"Review room")))</f>
        <v/>
      </c>
    </row>
    <row r="86" ht="34" customHeight="1">
      <c r="A86" s="15" t="n"/>
      <c r="B86" s="16" t="n"/>
      <c r="C86" s="25" t="n"/>
      <c r="D86" s="25" t="n"/>
      <c r="E86" s="18" t="n"/>
      <c r="F86" s="18" t="n"/>
      <c r="G86" s="18" t="n"/>
      <c r="H86" s="18" t="n"/>
      <c r="I86" s="25" t="n"/>
      <c r="J86" s="18" t="n"/>
      <c r="K86" s="18" t="n"/>
      <c r="L86" s="18" t="n"/>
      <c r="M86" s="18" t="n"/>
      <c r="N86" s="16" t="n"/>
      <c r="O86" s="25" t="n"/>
      <c r="P86" s="11">
        <f>IF($A86="","",COUNTIF($J86:$M86,Assumptions!$K$6)+COUNTBLANK($J86:$M86))</f>
        <v/>
      </c>
      <c r="Q86" s="11">
        <f>IF($A86="","",IFERROR(IF(ISNUMBER($I86),$I86-TODAY(),IF(ISNUMBER($D86),$D86-TODAY(),"")),""))</f>
        <v/>
      </c>
      <c r="R86" s="20">
        <f>IFERROR(IF($A86="","",IF(OR($B86="",$C86="",$D86="",$E86="",$F86="",$H86=""),"Check required fields",IF(OR(AND(ISNUMBER($D86),ISNUMBER($C86),$D86&lt;$C86),AND(ISNUMBER($I86),ISNUMBER($C86),$I86&lt;$C86)),"Check date order",IF($H86=Assumptions!$E$10,"No action",IF(AND($H86=Assumptions!$E$8,$G86=""),"Assign room",IF(AND($H86=Assumptions!$E$8,$I86=""),"Confirm start",IF(AND($H86=Assumptions!$E$9,$G86&lt;&gt;""),"Review room assignment",IF(OR($S86="Review program",$S86="Review room"),"Check room setup",IF(AND($P86&gt;0,$Q86&lt;&gt;"",$Q86&lt;=Assumptions!$N$10),"Onboarding due soon",IF($P86&gt;0,"Onboarding check","Ready")))))))))),IF($A86="","","Check required fields"))</f>
        <v/>
      </c>
      <c r="S86" s="20">
        <f>IF($A86="","",IF($G86="","Unassigned",IFERROR(IF(VLOOKUP($G86,Assumptions!$A$5:$B$10,2,FALSE)=$E86,"Match","Review program"),"Review room")))</f>
        <v/>
      </c>
    </row>
    <row r="87" ht="34" customHeight="1">
      <c r="A87" s="15" t="n"/>
      <c r="B87" s="16" t="n"/>
      <c r="C87" s="25" t="n"/>
      <c r="D87" s="25" t="n"/>
      <c r="E87" s="18" t="n"/>
      <c r="F87" s="18" t="n"/>
      <c r="G87" s="18" t="n"/>
      <c r="H87" s="18" t="n"/>
      <c r="I87" s="25" t="n"/>
      <c r="J87" s="18" t="n"/>
      <c r="K87" s="18" t="n"/>
      <c r="L87" s="18" t="n"/>
      <c r="M87" s="18" t="n"/>
      <c r="N87" s="16" t="n"/>
      <c r="O87" s="25" t="n"/>
      <c r="P87" s="9">
        <f>IF($A87="","",COUNTIF($J87:$M87,Assumptions!$K$6)+COUNTBLANK($J87:$M87))</f>
        <v/>
      </c>
      <c r="Q87" s="9">
        <f>IF($A87="","",IFERROR(IF(ISNUMBER($I87),$I87-TODAY(),IF(ISNUMBER($D87),$D87-TODAY(),"")),""))</f>
        <v/>
      </c>
      <c r="R87" s="19">
        <f>IFERROR(IF($A87="","",IF(OR($B87="",$C87="",$D87="",$E87="",$F87="",$H87=""),"Check required fields",IF(OR(AND(ISNUMBER($D87),ISNUMBER($C87),$D87&lt;$C87),AND(ISNUMBER($I87),ISNUMBER($C87),$I87&lt;$C87)),"Check date order",IF($H87=Assumptions!$E$10,"No action",IF(AND($H87=Assumptions!$E$8,$G87=""),"Assign room",IF(AND($H87=Assumptions!$E$8,$I87=""),"Confirm start",IF(AND($H87=Assumptions!$E$9,$G87&lt;&gt;""),"Review room assignment",IF(OR($S87="Review program",$S87="Review room"),"Check room setup",IF(AND($P87&gt;0,$Q87&lt;&gt;"",$Q87&lt;=Assumptions!$N$10),"Onboarding due soon",IF($P87&gt;0,"Onboarding check","Ready")))))))))),IF($A87="","","Check required fields"))</f>
        <v/>
      </c>
      <c r="S87" s="19">
        <f>IF($A87="","",IF($G87="","Unassigned",IFERROR(IF(VLOOKUP($G87,Assumptions!$A$5:$B$10,2,FALSE)=$E87,"Match","Review program"),"Review room")))</f>
        <v/>
      </c>
    </row>
    <row r="88" ht="34" customHeight="1">
      <c r="A88" s="15" t="n"/>
      <c r="B88" s="16" t="n"/>
      <c r="C88" s="25" t="n"/>
      <c r="D88" s="25" t="n"/>
      <c r="E88" s="18" t="n"/>
      <c r="F88" s="18" t="n"/>
      <c r="G88" s="18" t="n"/>
      <c r="H88" s="18" t="n"/>
      <c r="I88" s="25" t="n"/>
      <c r="J88" s="18" t="n"/>
      <c r="K88" s="18" t="n"/>
      <c r="L88" s="18" t="n"/>
      <c r="M88" s="18" t="n"/>
      <c r="N88" s="16" t="n"/>
      <c r="O88" s="25" t="n"/>
      <c r="P88" s="11">
        <f>IF($A88="","",COUNTIF($J88:$M88,Assumptions!$K$6)+COUNTBLANK($J88:$M88))</f>
        <v/>
      </c>
      <c r="Q88" s="11">
        <f>IF($A88="","",IFERROR(IF(ISNUMBER($I88),$I88-TODAY(),IF(ISNUMBER($D88),$D88-TODAY(),"")),""))</f>
        <v/>
      </c>
      <c r="R88" s="20">
        <f>IFERROR(IF($A88="","",IF(OR($B88="",$C88="",$D88="",$E88="",$F88="",$H88=""),"Check required fields",IF(OR(AND(ISNUMBER($D88),ISNUMBER($C88),$D88&lt;$C88),AND(ISNUMBER($I88),ISNUMBER($C88),$I88&lt;$C88)),"Check date order",IF($H88=Assumptions!$E$10,"No action",IF(AND($H88=Assumptions!$E$8,$G88=""),"Assign room",IF(AND($H88=Assumptions!$E$8,$I88=""),"Confirm start",IF(AND($H88=Assumptions!$E$9,$G88&lt;&gt;""),"Review room assignment",IF(OR($S88="Review program",$S88="Review room"),"Check room setup",IF(AND($P88&gt;0,$Q88&lt;&gt;"",$Q88&lt;=Assumptions!$N$10),"Onboarding due soon",IF($P88&gt;0,"Onboarding check","Ready")))))))))),IF($A88="","","Check required fields"))</f>
        <v/>
      </c>
      <c r="S88" s="20">
        <f>IF($A88="","",IF($G88="","Unassigned",IFERROR(IF(VLOOKUP($G88,Assumptions!$A$5:$B$10,2,FALSE)=$E88,"Match","Review program"),"Review room")))</f>
        <v/>
      </c>
    </row>
    <row r="89" ht="34" customHeight="1">
      <c r="A89" s="15" t="n"/>
      <c r="B89" s="16" t="n"/>
      <c r="C89" s="25" t="n"/>
      <c r="D89" s="25" t="n"/>
      <c r="E89" s="18" t="n"/>
      <c r="F89" s="18" t="n"/>
      <c r="G89" s="18" t="n"/>
      <c r="H89" s="18" t="n"/>
      <c r="I89" s="25" t="n"/>
      <c r="J89" s="18" t="n"/>
      <c r="K89" s="18" t="n"/>
      <c r="L89" s="18" t="n"/>
      <c r="M89" s="18" t="n"/>
      <c r="N89" s="16" t="n"/>
      <c r="O89" s="25" t="n"/>
      <c r="P89" s="9">
        <f>IF($A89="","",COUNTIF($J89:$M89,Assumptions!$K$6)+COUNTBLANK($J89:$M89))</f>
        <v/>
      </c>
      <c r="Q89" s="9">
        <f>IF($A89="","",IFERROR(IF(ISNUMBER($I89),$I89-TODAY(),IF(ISNUMBER($D89),$D89-TODAY(),"")),""))</f>
        <v/>
      </c>
      <c r="R89" s="19">
        <f>IFERROR(IF($A89="","",IF(OR($B89="",$C89="",$D89="",$E89="",$F89="",$H89=""),"Check required fields",IF(OR(AND(ISNUMBER($D89),ISNUMBER($C89),$D89&lt;$C89),AND(ISNUMBER($I89),ISNUMBER($C89),$I89&lt;$C89)),"Check date order",IF($H89=Assumptions!$E$10,"No action",IF(AND($H89=Assumptions!$E$8,$G89=""),"Assign room",IF(AND($H89=Assumptions!$E$8,$I89=""),"Confirm start",IF(AND($H89=Assumptions!$E$9,$G89&lt;&gt;""),"Review room assignment",IF(OR($S89="Review program",$S89="Review room"),"Check room setup",IF(AND($P89&gt;0,$Q89&lt;&gt;"",$Q89&lt;=Assumptions!$N$10),"Onboarding due soon",IF($P89&gt;0,"Onboarding check","Ready")))))))))),IF($A89="","","Check required fields"))</f>
        <v/>
      </c>
      <c r="S89" s="19">
        <f>IF($A89="","",IF($G89="","Unassigned",IFERROR(IF(VLOOKUP($G89,Assumptions!$A$5:$B$10,2,FALSE)=$E89,"Match","Review program"),"Review room")))</f>
        <v/>
      </c>
    </row>
    <row r="90" ht="34" customHeight="1">
      <c r="A90" s="15" t="n"/>
      <c r="B90" s="16" t="n"/>
      <c r="C90" s="25" t="n"/>
      <c r="D90" s="25" t="n"/>
      <c r="E90" s="18" t="n"/>
      <c r="F90" s="18" t="n"/>
      <c r="G90" s="18" t="n"/>
      <c r="H90" s="18" t="n"/>
      <c r="I90" s="25" t="n"/>
      <c r="J90" s="18" t="n"/>
      <c r="K90" s="18" t="n"/>
      <c r="L90" s="18" t="n"/>
      <c r="M90" s="18" t="n"/>
      <c r="N90" s="16" t="n"/>
      <c r="O90" s="25" t="n"/>
      <c r="P90" s="11">
        <f>IF($A90="","",COUNTIF($J90:$M90,Assumptions!$K$6)+COUNTBLANK($J90:$M90))</f>
        <v/>
      </c>
      <c r="Q90" s="11">
        <f>IF($A90="","",IFERROR(IF(ISNUMBER($I90),$I90-TODAY(),IF(ISNUMBER($D90),$D90-TODAY(),"")),""))</f>
        <v/>
      </c>
      <c r="R90" s="20">
        <f>IFERROR(IF($A90="","",IF(OR($B90="",$C90="",$D90="",$E90="",$F90="",$H90=""),"Check required fields",IF(OR(AND(ISNUMBER($D90),ISNUMBER($C90),$D90&lt;$C90),AND(ISNUMBER($I90),ISNUMBER($C90),$I90&lt;$C90)),"Check date order",IF($H90=Assumptions!$E$10,"No action",IF(AND($H90=Assumptions!$E$8,$G90=""),"Assign room",IF(AND($H90=Assumptions!$E$8,$I90=""),"Confirm start",IF(AND($H90=Assumptions!$E$9,$G90&lt;&gt;""),"Review room assignment",IF(OR($S90="Review program",$S90="Review room"),"Check room setup",IF(AND($P90&gt;0,$Q90&lt;&gt;"",$Q90&lt;=Assumptions!$N$10),"Onboarding due soon",IF($P90&gt;0,"Onboarding check","Ready")))))))))),IF($A90="","","Check required fields"))</f>
        <v/>
      </c>
      <c r="S90" s="20">
        <f>IF($A90="","",IF($G90="","Unassigned",IFERROR(IF(VLOOKUP($G90,Assumptions!$A$5:$B$10,2,FALSE)=$E90,"Match","Review program"),"Review room")))</f>
        <v/>
      </c>
    </row>
    <row r="91" ht="34" customHeight="1">
      <c r="A91" s="15" t="n"/>
      <c r="B91" s="16" t="n"/>
      <c r="C91" s="25" t="n"/>
      <c r="D91" s="25" t="n"/>
      <c r="E91" s="18" t="n"/>
      <c r="F91" s="18" t="n"/>
      <c r="G91" s="18" t="n"/>
      <c r="H91" s="18" t="n"/>
      <c r="I91" s="25" t="n"/>
      <c r="J91" s="18" t="n"/>
      <c r="K91" s="18" t="n"/>
      <c r="L91" s="18" t="n"/>
      <c r="M91" s="18" t="n"/>
      <c r="N91" s="16" t="n"/>
      <c r="O91" s="25" t="n"/>
      <c r="P91" s="9">
        <f>IF($A91="","",COUNTIF($J91:$M91,Assumptions!$K$6)+COUNTBLANK($J91:$M91))</f>
        <v/>
      </c>
      <c r="Q91" s="9">
        <f>IF($A91="","",IFERROR(IF(ISNUMBER($I91),$I91-TODAY(),IF(ISNUMBER($D91),$D91-TODAY(),"")),""))</f>
        <v/>
      </c>
      <c r="R91" s="19">
        <f>IFERROR(IF($A91="","",IF(OR($B91="",$C91="",$D91="",$E91="",$F91="",$H91=""),"Check required fields",IF(OR(AND(ISNUMBER($D91),ISNUMBER($C91),$D91&lt;$C91),AND(ISNUMBER($I91),ISNUMBER($C91),$I91&lt;$C91)),"Check date order",IF($H91=Assumptions!$E$10,"No action",IF(AND($H91=Assumptions!$E$8,$G91=""),"Assign room",IF(AND($H91=Assumptions!$E$8,$I91=""),"Confirm start",IF(AND($H91=Assumptions!$E$9,$G91&lt;&gt;""),"Review room assignment",IF(OR($S91="Review program",$S91="Review room"),"Check room setup",IF(AND($P91&gt;0,$Q91&lt;&gt;"",$Q91&lt;=Assumptions!$N$10),"Onboarding due soon",IF($P91&gt;0,"Onboarding check","Ready")))))))))),IF($A91="","","Check required fields"))</f>
        <v/>
      </c>
      <c r="S91" s="19">
        <f>IF($A91="","",IF($G91="","Unassigned",IFERROR(IF(VLOOKUP($G91,Assumptions!$A$5:$B$10,2,FALSE)=$E91,"Match","Review program"),"Review room")))</f>
        <v/>
      </c>
    </row>
    <row r="92" ht="34" customHeight="1">
      <c r="A92" s="15" t="n"/>
      <c r="B92" s="16" t="n"/>
      <c r="C92" s="25" t="n"/>
      <c r="D92" s="25" t="n"/>
      <c r="E92" s="18" t="n"/>
      <c r="F92" s="18" t="n"/>
      <c r="G92" s="18" t="n"/>
      <c r="H92" s="18" t="n"/>
      <c r="I92" s="25" t="n"/>
      <c r="J92" s="18" t="n"/>
      <c r="K92" s="18" t="n"/>
      <c r="L92" s="18" t="n"/>
      <c r="M92" s="18" t="n"/>
      <c r="N92" s="16" t="n"/>
      <c r="O92" s="25" t="n"/>
      <c r="P92" s="11">
        <f>IF($A92="","",COUNTIF($J92:$M92,Assumptions!$K$6)+COUNTBLANK($J92:$M92))</f>
        <v/>
      </c>
      <c r="Q92" s="11">
        <f>IF($A92="","",IFERROR(IF(ISNUMBER($I92),$I92-TODAY(),IF(ISNUMBER($D92),$D92-TODAY(),"")),""))</f>
        <v/>
      </c>
      <c r="R92" s="20">
        <f>IFERROR(IF($A92="","",IF(OR($B92="",$C92="",$D92="",$E92="",$F92="",$H92=""),"Check required fields",IF(OR(AND(ISNUMBER($D92),ISNUMBER($C92),$D92&lt;$C92),AND(ISNUMBER($I92),ISNUMBER($C92),$I92&lt;$C92)),"Check date order",IF($H92=Assumptions!$E$10,"No action",IF(AND($H92=Assumptions!$E$8,$G92=""),"Assign room",IF(AND($H92=Assumptions!$E$8,$I92=""),"Confirm start",IF(AND($H92=Assumptions!$E$9,$G92&lt;&gt;""),"Review room assignment",IF(OR($S92="Review program",$S92="Review room"),"Check room setup",IF(AND($P92&gt;0,$Q92&lt;&gt;"",$Q92&lt;=Assumptions!$N$10),"Onboarding due soon",IF($P92&gt;0,"Onboarding check","Ready")))))))))),IF($A92="","","Check required fields"))</f>
        <v/>
      </c>
      <c r="S92" s="20">
        <f>IF($A92="","",IF($G92="","Unassigned",IFERROR(IF(VLOOKUP($G92,Assumptions!$A$5:$B$10,2,FALSE)=$E92,"Match","Review program"),"Review room")))</f>
        <v/>
      </c>
    </row>
    <row r="93" ht="34" customHeight="1">
      <c r="A93" s="15" t="n"/>
      <c r="B93" s="16" t="n"/>
      <c r="C93" s="25" t="n"/>
      <c r="D93" s="25" t="n"/>
      <c r="E93" s="18" t="n"/>
      <c r="F93" s="18" t="n"/>
      <c r="G93" s="18" t="n"/>
      <c r="H93" s="18" t="n"/>
      <c r="I93" s="25" t="n"/>
      <c r="J93" s="18" t="n"/>
      <c r="K93" s="18" t="n"/>
      <c r="L93" s="18" t="n"/>
      <c r="M93" s="18" t="n"/>
      <c r="N93" s="16" t="n"/>
      <c r="O93" s="25" t="n"/>
      <c r="P93" s="9">
        <f>IF($A93="","",COUNTIF($J93:$M93,Assumptions!$K$6)+COUNTBLANK($J93:$M93))</f>
        <v/>
      </c>
      <c r="Q93" s="9">
        <f>IF($A93="","",IFERROR(IF(ISNUMBER($I93),$I93-TODAY(),IF(ISNUMBER($D93),$D93-TODAY(),"")),""))</f>
        <v/>
      </c>
      <c r="R93" s="19">
        <f>IFERROR(IF($A93="","",IF(OR($B93="",$C93="",$D93="",$E93="",$F93="",$H93=""),"Check required fields",IF(OR(AND(ISNUMBER($D93),ISNUMBER($C93),$D93&lt;$C93),AND(ISNUMBER($I93),ISNUMBER($C93),$I93&lt;$C93)),"Check date order",IF($H93=Assumptions!$E$10,"No action",IF(AND($H93=Assumptions!$E$8,$G93=""),"Assign room",IF(AND($H93=Assumptions!$E$8,$I93=""),"Confirm start",IF(AND($H93=Assumptions!$E$9,$G93&lt;&gt;""),"Review room assignment",IF(OR($S93="Review program",$S93="Review room"),"Check room setup",IF(AND($P93&gt;0,$Q93&lt;&gt;"",$Q93&lt;=Assumptions!$N$10),"Onboarding due soon",IF($P93&gt;0,"Onboarding check","Ready")))))))))),IF($A93="","","Check required fields"))</f>
        <v/>
      </c>
      <c r="S93" s="19">
        <f>IF($A93="","",IF($G93="","Unassigned",IFERROR(IF(VLOOKUP($G93,Assumptions!$A$5:$B$10,2,FALSE)=$E93,"Match","Review program"),"Review room")))</f>
        <v/>
      </c>
    </row>
    <row r="94" ht="34" customHeight="1">
      <c r="A94" s="15" t="n"/>
      <c r="B94" s="16" t="n"/>
      <c r="C94" s="25" t="n"/>
      <c r="D94" s="25" t="n"/>
      <c r="E94" s="18" t="n"/>
      <c r="F94" s="18" t="n"/>
      <c r="G94" s="18" t="n"/>
      <c r="H94" s="18" t="n"/>
      <c r="I94" s="25" t="n"/>
      <c r="J94" s="18" t="n"/>
      <c r="K94" s="18" t="n"/>
      <c r="L94" s="18" t="n"/>
      <c r="M94" s="18" t="n"/>
      <c r="N94" s="16" t="n"/>
      <c r="O94" s="25" t="n"/>
      <c r="P94" s="11">
        <f>IF($A94="","",COUNTIF($J94:$M94,Assumptions!$K$6)+COUNTBLANK($J94:$M94))</f>
        <v/>
      </c>
      <c r="Q94" s="11">
        <f>IF($A94="","",IFERROR(IF(ISNUMBER($I94),$I94-TODAY(),IF(ISNUMBER($D94),$D94-TODAY(),"")),""))</f>
        <v/>
      </c>
      <c r="R94" s="20">
        <f>IFERROR(IF($A94="","",IF(OR($B94="",$C94="",$D94="",$E94="",$F94="",$H94=""),"Check required fields",IF(OR(AND(ISNUMBER($D94),ISNUMBER($C94),$D94&lt;$C94),AND(ISNUMBER($I94),ISNUMBER($C94),$I94&lt;$C94)),"Check date order",IF($H94=Assumptions!$E$10,"No action",IF(AND($H94=Assumptions!$E$8,$G94=""),"Assign room",IF(AND($H94=Assumptions!$E$8,$I94=""),"Confirm start",IF(AND($H94=Assumptions!$E$9,$G94&lt;&gt;""),"Review room assignment",IF(OR($S94="Review program",$S94="Review room"),"Check room setup",IF(AND($P94&gt;0,$Q94&lt;&gt;"",$Q94&lt;=Assumptions!$N$10),"Onboarding due soon",IF($P94&gt;0,"Onboarding check","Ready")))))))))),IF($A94="","","Check required fields"))</f>
        <v/>
      </c>
      <c r="S94" s="20">
        <f>IF($A94="","",IF($G94="","Unassigned",IFERROR(IF(VLOOKUP($G94,Assumptions!$A$5:$B$10,2,FALSE)=$E94,"Match","Review program"),"Review room")))</f>
        <v/>
      </c>
    </row>
    <row r="95" ht="34" customHeight="1">
      <c r="A95" s="15" t="n"/>
      <c r="B95" s="16" t="n"/>
      <c r="C95" s="25" t="n"/>
      <c r="D95" s="25" t="n"/>
      <c r="E95" s="18" t="n"/>
      <c r="F95" s="18" t="n"/>
      <c r="G95" s="18" t="n"/>
      <c r="H95" s="18" t="n"/>
      <c r="I95" s="25" t="n"/>
      <c r="J95" s="18" t="n"/>
      <c r="K95" s="18" t="n"/>
      <c r="L95" s="18" t="n"/>
      <c r="M95" s="18" t="n"/>
      <c r="N95" s="16" t="n"/>
      <c r="O95" s="25" t="n"/>
      <c r="P95" s="9">
        <f>IF($A95="","",COUNTIF($J95:$M95,Assumptions!$K$6)+COUNTBLANK($J95:$M95))</f>
        <v/>
      </c>
      <c r="Q95" s="9">
        <f>IF($A95="","",IFERROR(IF(ISNUMBER($I95),$I95-TODAY(),IF(ISNUMBER($D95),$D95-TODAY(),"")),""))</f>
        <v/>
      </c>
      <c r="R95" s="19">
        <f>IFERROR(IF($A95="","",IF(OR($B95="",$C95="",$D95="",$E95="",$F95="",$H95=""),"Check required fields",IF(OR(AND(ISNUMBER($D95),ISNUMBER($C95),$D95&lt;$C95),AND(ISNUMBER($I95),ISNUMBER($C95),$I95&lt;$C95)),"Check date order",IF($H95=Assumptions!$E$10,"No action",IF(AND($H95=Assumptions!$E$8,$G95=""),"Assign room",IF(AND($H95=Assumptions!$E$8,$I95=""),"Confirm start",IF(AND($H95=Assumptions!$E$9,$G95&lt;&gt;""),"Review room assignment",IF(OR($S95="Review program",$S95="Review room"),"Check room setup",IF(AND($P95&gt;0,$Q95&lt;&gt;"",$Q95&lt;=Assumptions!$N$10),"Onboarding due soon",IF($P95&gt;0,"Onboarding check","Ready")))))))))),IF($A95="","","Check required fields"))</f>
        <v/>
      </c>
      <c r="S95" s="19">
        <f>IF($A95="","",IF($G95="","Unassigned",IFERROR(IF(VLOOKUP($G95,Assumptions!$A$5:$B$10,2,FALSE)=$E95,"Match","Review program"),"Review room")))</f>
        <v/>
      </c>
    </row>
    <row r="96" ht="34" customHeight="1">
      <c r="A96" s="15" t="n"/>
      <c r="B96" s="16" t="n"/>
      <c r="C96" s="25" t="n"/>
      <c r="D96" s="25" t="n"/>
      <c r="E96" s="18" t="n"/>
      <c r="F96" s="18" t="n"/>
      <c r="G96" s="18" t="n"/>
      <c r="H96" s="18" t="n"/>
      <c r="I96" s="25" t="n"/>
      <c r="J96" s="18" t="n"/>
      <c r="K96" s="18" t="n"/>
      <c r="L96" s="18" t="n"/>
      <c r="M96" s="18" t="n"/>
      <c r="N96" s="16" t="n"/>
      <c r="O96" s="25" t="n"/>
      <c r="P96" s="11">
        <f>IF($A96="","",COUNTIF($J96:$M96,Assumptions!$K$6)+COUNTBLANK($J96:$M96))</f>
        <v/>
      </c>
      <c r="Q96" s="11">
        <f>IF($A96="","",IFERROR(IF(ISNUMBER($I96),$I96-TODAY(),IF(ISNUMBER($D96),$D96-TODAY(),"")),""))</f>
        <v/>
      </c>
      <c r="R96" s="20">
        <f>IFERROR(IF($A96="","",IF(OR($B96="",$C96="",$D96="",$E96="",$F96="",$H96=""),"Check required fields",IF(OR(AND(ISNUMBER($D96),ISNUMBER($C96),$D96&lt;$C96),AND(ISNUMBER($I96),ISNUMBER($C96),$I96&lt;$C96)),"Check date order",IF($H96=Assumptions!$E$10,"No action",IF(AND($H96=Assumptions!$E$8,$G96=""),"Assign room",IF(AND($H96=Assumptions!$E$8,$I96=""),"Confirm start",IF(AND($H96=Assumptions!$E$9,$G96&lt;&gt;""),"Review room assignment",IF(OR($S96="Review program",$S96="Review room"),"Check room setup",IF(AND($P96&gt;0,$Q96&lt;&gt;"",$Q96&lt;=Assumptions!$N$10),"Onboarding due soon",IF($P96&gt;0,"Onboarding check","Ready")))))))))),IF($A96="","","Check required fields"))</f>
        <v/>
      </c>
      <c r="S96" s="20">
        <f>IF($A96="","",IF($G96="","Unassigned",IFERROR(IF(VLOOKUP($G96,Assumptions!$A$5:$B$10,2,FALSE)=$E96,"Match","Review program"),"Review room")))</f>
        <v/>
      </c>
    </row>
    <row r="97" ht="34" customHeight="1">
      <c r="A97" s="15" t="n"/>
      <c r="B97" s="16" t="n"/>
      <c r="C97" s="25" t="n"/>
      <c r="D97" s="25" t="n"/>
      <c r="E97" s="18" t="n"/>
      <c r="F97" s="18" t="n"/>
      <c r="G97" s="18" t="n"/>
      <c r="H97" s="18" t="n"/>
      <c r="I97" s="25" t="n"/>
      <c r="J97" s="18" t="n"/>
      <c r="K97" s="18" t="n"/>
      <c r="L97" s="18" t="n"/>
      <c r="M97" s="18" t="n"/>
      <c r="N97" s="16" t="n"/>
      <c r="O97" s="25" t="n"/>
      <c r="P97" s="9">
        <f>IF($A97="","",COUNTIF($J97:$M97,Assumptions!$K$6)+COUNTBLANK($J97:$M97))</f>
        <v/>
      </c>
      <c r="Q97" s="9">
        <f>IF($A97="","",IFERROR(IF(ISNUMBER($I97),$I97-TODAY(),IF(ISNUMBER($D97),$D97-TODAY(),"")),""))</f>
        <v/>
      </c>
      <c r="R97" s="19">
        <f>IFERROR(IF($A97="","",IF(OR($B97="",$C97="",$D97="",$E97="",$F97="",$H97=""),"Check required fields",IF(OR(AND(ISNUMBER($D97),ISNUMBER($C97),$D97&lt;$C97),AND(ISNUMBER($I97),ISNUMBER($C97),$I97&lt;$C97)),"Check date order",IF($H97=Assumptions!$E$10,"No action",IF(AND($H97=Assumptions!$E$8,$G97=""),"Assign room",IF(AND($H97=Assumptions!$E$8,$I97=""),"Confirm start",IF(AND($H97=Assumptions!$E$9,$G97&lt;&gt;""),"Review room assignment",IF(OR($S97="Review program",$S97="Review room"),"Check room setup",IF(AND($P97&gt;0,$Q97&lt;&gt;"",$Q97&lt;=Assumptions!$N$10),"Onboarding due soon",IF($P97&gt;0,"Onboarding check","Ready")))))))))),IF($A97="","","Check required fields"))</f>
        <v/>
      </c>
      <c r="S97" s="19">
        <f>IF($A97="","",IF($G97="","Unassigned",IFERROR(IF(VLOOKUP($G97,Assumptions!$A$5:$B$10,2,FALSE)=$E97,"Match","Review program"),"Review room")))</f>
        <v/>
      </c>
    </row>
    <row r="98" ht="34" customHeight="1">
      <c r="A98" s="15" t="n"/>
      <c r="B98" s="16" t="n"/>
      <c r="C98" s="25" t="n"/>
      <c r="D98" s="25" t="n"/>
      <c r="E98" s="18" t="n"/>
      <c r="F98" s="18" t="n"/>
      <c r="G98" s="18" t="n"/>
      <c r="H98" s="18" t="n"/>
      <c r="I98" s="25" t="n"/>
      <c r="J98" s="18" t="n"/>
      <c r="K98" s="18" t="n"/>
      <c r="L98" s="18" t="n"/>
      <c r="M98" s="18" t="n"/>
      <c r="N98" s="16" t="n"/>
      <c r="O98" s="25" t="n"/>
      <c r="P98" s="11">
        <f>IF($A98="","",COUNTIF($J98:$M98,Assumptions!$K$6)+COUNTBLANK($J98:$M98))</f>
        <v/>
      </c>
      <c r="Q98" s="11">
        <f>IF($A98="","",IFERROR(IF(ISNUMBER($I98),$I98-TODAY(),IF(ISNUMBER($D98),$D98-TODAY(),"")),""))</f>
        <v/>
      </c>
      <c r="R98" s="20">
        <f>IFERROR(IF($A98="","",IF(OR($B98="",$C98="",$D98="",$E98="",$F98="",$H98=""),"Check required fields",IF(OR(AND(ISNUMBER($D98),ISNUMBER($C98),$D98&lt;$C98),AND(ISNUMBER($I98),ISNUMBER($C98),$I98&lt;$C98)),"Check date order",IF($H98=Assumptions!$E$10,"No action",IF(AND($H98=Assumptions!$E$8,$G98=""),"Assign room",IF(AND($H98=Assumptions!$E$8,$I98=""),"Confirm start",IF(AND($H98=Assumptions!$E$9,$G98&lt;&gt;""),"Review room assignment",IF(OR($S98="Review program",$S98="Review room"),"Check room setup",IF(AND($P98&gt;0,$Q98&lt;&gt;"",$Q98&lt;=Assumptions!$N$10),"Onboarding due soon",IF($P98&gt;0,"Onboarding check","Ready")))))))))),IF($A98="","","Check required fields"))</f>
        <v/>
      </c>
      <c r="S98" s="20">
        <f>IF($A98="","",IF($G98="","Unassigned",IFERROR(IF(VLOOKUP($G98,Assumptions!$A$5:$B$10,2,FALSE)=$E98,"Match","Review program"),"Review room")))</f>
        <v/>
      </c>
    </row>
    <row r="99" ht="34" customHeight="1">
      <c r="A99" s="15" t="n"/>
      <c r="B99" s="16" t="n"/>
      <c r="C99" s="25" t="n"/>
      <c r="D99" s="25" t="n"/>
      <c r="E99" s="18" t="n"/>
      <c r="F99" s="18" t="n"/>
      <c r="G99" s="18" t="n"/>
      <c r="H99" s="18" t="n"/>
      <c r="I99" s="25" t="n"/>
      <c r="J99" s="18" t="n"/>
      <c r="K99" s="18" t="n"/>
      <c r="L99" s="18" t="n"/>
      <c r="M99" s="18" t="n"/>
      <c r="N99" s="16" t="n"/>
      <c r="O99" s="25" t="n"/>
      <c r="P99" s="9">
        <f>IF($A99="","",COUNTIF($J99:$M99,Assumptions!$K$6)+COUNTBLANK($J99:$M99))</f>
        <v/>
      </c>
      <c r="Q99" s="9">
        <f>IF($A99="","",IFERROR(IF(ISNUMBER($I99),$I99-TODAY(),IF(ISNUMBER($D99),$D99-TODAY(),"")),""))</f>
        <v/>
      </c>
      <c r="R99" s="19">
        <f>IFERROR(IF($A99="","",IF(OR($B99="",$C99="",$D99="",$E99="",$F99="",$H99=""),"Check required fields",IF(OR(AND(ISNUMBER($D99),ISNUMBER($C99),$D99&lt;$C99),AND(ISNUMBER($I99),ISNUMBER($C99),$I99&lt;$C99)),"Check date order",IF($H99=Assumptions!$E$10,"No action",IF(AND($H99=Assumptions!$E$8,$G99=""),"Assign room",IF(AND($H99=Assumptions!$E$8,$I99=""),"Confirm start",IF(AND($H99=Assumptions!$E$9,$G99&lt;&gt;""),"Review room assignment",IF(OR($S99="Review program",$S99="Review room"),"Check room setup",IF(AND($P99&gt;0,$Q99&lt;&gt;"",$Q99&lt;=Assumptions!$N$10),"Onboarding due soon",IF($P99&gt;0,"Onboarding check","Ready")))))))))),IF($A99="","","Check required fields"))</f>
        <v/>
      </c>
      <c r="S99" s="19">
        <f>IF($A99="","",IF($G99="","Unassigned",IFERROR(IF(VLOOKUP($G99,Assumptions!$A$5:$B$10,2,FALSE)=$E99,"Match","Review program"),"Review room")))</f>
        <v/>
      </c>
    </row>
    <row r="100" ht="34" customHeight="1">
      <c r="A100" s="15" t="n"/>
      <c r="B100" s="16" t="n"/>
      <c r="C100" s="25" t="n"/>
      <c r="D100" s="25" t="n"/>
      <c r="E100" s="18" t="n"/>
      <c r="F100" s="18" t="n"/>
      <c r="G100" s="18" t="n"/>
      <c r="H100" s="18" t="n"/>
      <c r="I100" s="25" t="n"/>
      <c r="J100" s="18" t="n"/>
      <c r="K100" s="18" t="n"/>
      <c r="L100" s="18" t="n"/>
      <c r="M100" s="18" t="n"/>
      <c r="N100" s="16" t="n"/>
      <c r="O100" s="25" t="n"/>
      <c r="P100" s="11">
        <f>IF($A100="","",COUNTIF($J100:$M100,Assumptions!$K$6)+COUNTBLANK($J100:$M100))</f>
        <v/>
      </c>
      <c r="Q100" s="11">
        <f>IF($A100="","",IFERROR(IF(ISNUMBER($I100),$I100-TODAY(),IF(ISNUMBER($D100),$D100-TODAY(),"")),""))</f>
        <v/>
      </c>
      <c r="R100" s="20">
        <f>IFERROR(IF($A100="","",IF(OR($B100="",$C100="",$D100="",$E100="",$F100="",$H100=""),"Check required fields",IF(OR(AND(ISNUMBER($D100),ISNUMBER($C100),$D100&lt;$C100),AND(ISNUMBER($I100),ISNUMBER($C100),$I100&lt;$C100)),"Check date order",IF($H100=Assumptions!$E$10,"No action",IF(AND($H100=Assumptions!$E$8,$G100=""),"Assign room",IF(AND($H100=Assumptions!$E$8,$I100=""),"Confirm start",IF(AND($H100=Assumptions!$E$9,$G100&lt;&gt;""),"Review room assignment",IF(OR($S100="Review program",$S100="Review room"),"Check room setup",IF(AND($P100&gt;0,$Q100&lt;&gt;"",$Q100&lt;=Assumptions!$N$10),"Onboarding due soon",IF($P100&gt;0,"Onboarding check","Ready")))))))))),IF($A100="","","Check required fields"))</f>
        <v/>
      </c>
      <c r="S100" s="20">
        <f>IF($A100="","",IF($G100="","Unassigned",IFERROR(IF(VLOOKUP($G100,Assumptions!$A$5:$B$10,2,FALSE)=$E100,"Match","Review program"),"Review room")))</f>
        <v/>
      </c>
    </row>
    <row r="101" ht="34" customHeight="1">
      <c r="A101" s="15" t="n"/>
      <c r="B101" s="16" t="n"/>
      <c r="C101" s="25" t="n"/>
      <c r="D101" s="25" t="n"/>
      <c r="E101" s="18" t="n"/>
      <c r="F101" s="18" t="n"/>
      <c r="G101" s="18" t="n"/>
      <c r="H101" s="18" t="n"/>
      <c r="I101" s="25" t="n"/>
      <c r="J101" s="18" t="n"/>
      <c r="K101" s="18" t="n"/>
      <c r="L101" s="18" t="n"/>
      <c r="M101" s="18" t="n"/>
      <c r="N101" s="16" t="n"/>
      <c r="O101" s="25" t="n"/>
      <c r="P101" s="9">
        <f>IF($A101="","",COUNTIF($J101:$M101,Assumptions!$K$6)+COUNTBLANK($J101:$M101))</f>
        <v/>
      </c>
      <c r="Q101" s="9">
        <f>IF($A101="","",IFERROR(IF(ISNUMBER($I101),$I101-TODAY(),IF(ISNUMBER($D101),$D101-TODAY(),"")),""))</f>
        <v/>
      </c>
      <c r="R101" s="19">
        <f>IFERROR(IF($A101="","",IF(OR($B101="",$C101="",$D101="",$E101="",$F101="",$H101=""),"Check required fields",IF(OR(AND(ISNUMBER($D101),ISNUMBER($C101),$D101&lt;$C101),AND(ISNUMBER($I101),ISNUMBER($C101),$I101&lt;$C101)),"Check date order",IF($H101=Assumptions!$E$10,"No action",IF(AND($H101=Assumptions!$E$8,$G101=""),"Assign room",IF(AND($H101=Assumptions!$E$8,$I101=""),"Confirm start",IF(AND($H101=Assumptions!$E$9,$G101&lt;&gt;""),"Review room assignment",IF(OR($S101="Review program",$S101="Review room"),"Check room setup",IF(AND($P101&gt;0,$Q101&lt;&gt;"",$Q101&lt;=Assumptions!$N$10),"Onboarding due soon",IF($P101&gt;0,"Onboarding check","Ready")))))))))),IF($A101="","","Check required fields"))</f>
        <v/>
      </c>
      <c r="S101" s="19">
        <f>IF($A101="","",IF($G101="","Unassigned",IFERROR(IF(VLOOKUP($G101,Assumptions!$A$5:$B$10,2,FALSE)=$E101,"Match","Review program"),"Review room")))</f>
        <v/>
      </c>
    </row>
    <row r="102" ht="34" customHeight="1">
      <c r="A102" s="15" t="n"/>
      <c r="B102" s="16" t="n"/>
      <c r="C102" s="25" t="n"/>
      <c r="D102" s="25" t="n"/>
      <c r="E102" s="18" t="n"/>
      <c r="F102" s="18" t="n"/>
      <c r="G102" s="18" t="n"/>
      <c r="H102" s="18" t="n"/>
      <c r="I102" s="25" t="n"/>
      <c r="J102" s="18" t="n"/>
      <c r="K102" s="18" t="n"/>
      <c r="L102" s="18" t="n"/>
      <c r="M102" s="18" t="n"/>
      <c r="N102" s="16" t="n"/>
      <c r="O102" s="25" t="n"/>
      <c r="P102" s="11">
        <f>IF($A102="","",COUNTIF($J102:$M102,Assumptions!$K$6)+COUNTBLANK($J102:$M102))</f>
        <v/>
      </c>
      <c r="Q102" s="11">
        <f>IF($A102="","",IFERROR(IF(ISNUMBER($I102),$I102-TODAY(),IF(ISNUMBER($D102),$D102-TODAY(),"")),""))</f>
        <v/>
      </c>
      <c r="R102" s="20">
        <f>IFERROR(IF($A102="","",IF(OR($B102="",$C102="",$D102="",$E102="",$F102="",$H102=""),"Check required fields",IF(OR(AND(ISNUMBER($D102),ISNUMBER($C102),$D102&lt;$C102),AND(ISNUMBER($I102),ISNUMBER($C102),$I102&lt;$C102)),"Check date order",IF($H102=Assumptions!$E$10,"No action",IF(AND($H102=Assumptions!$E$8,$G102=""),"Assign room",IF(AND($H102=Assumptions!$E$8,$I102=""),"Confirm start",IF(AND($H102=Assumptions!$E$9,$G102&lt;&gt;""),"Review room assignment",IF(OR($S102="Review program",$S102="Review room"),"Check room setup",IF(AND($P102&gt;0,$Q102&lt;&gt;"",$Q102&lt;=Assumptions!$N$10),"Onboarding due soon",IF($P102&gt;0,"Onboarding check","Ready")))))))))),IF($A102="","","Check required fields"))</f>
        <v/>
      </c>
      <c r="S102" s="20">
        <f>IF($A102="","",IF($G102="","Unassigned",IFERROR(IF(VLOOKUP($G102,Assumptions!$A$5:$B$10,2,FALSE)=$E102,"Match","Review program"),"Review room")))</f>
        <v/>
      </c>
    </row>
    <row r="103" ht="34" customHeight="1">
      <c r="A103" s="15" t="n"/>
      <c r="B103" s="16" t="n"/>
      <c r="C103" s="25" t="n"/>
      <c r="D103" s="25" t="n"/>
      <c r="E103" s="18" t="n"/>
      <c r="F103" s="18" t="n"/>
      <c r="G103" s="18" t="n"/>
      <c r="H103" s="18" t="n"/>
      <c r="I103" s="25" t="n"/>
      <c r="J103" s="18" t="n"/>
      <c r="K103" s="18" t="n"/>
      <c r="L103" s="18" t="n"/>
      <c r="M103" s="18" t="n"/>
      <c r="N103" s="16" t="n"/>
      <c r="O103" s="25" t="n"/>
      <c r="P103" s="9">
        <f>IF($A103="","",COUNTIF($J103:$M103,Assumptions!$K$6)+COUNTBLANK($J103:$M103))</f>
        <v/>
      </c>
      <c r="Q103" s="9">
        <f>IF($A103="","",IFERROR(IF(ISNUMBER($I103),$I103-TODAY(),IF(ISNUMBER($D103),$D103-TODAY(),"")),""))</f>
        <v/>
      </c>
      <c r="R103" s="19">
        <f>IFERROR(IF($A103="","",IF(OR($B103="",$C103="",$D103="",$E103="",$F103="",$H103=""),"Check required fields",IF(OR(AND(ISNUMBER($D103),ISNUMBER($C103),$D103&lt;$C103),AND(ISNUMBER($I103),ISNUMBER($C103),$I103&lt;$C103)),"Check date order",IF($H103=Assumptions!$E$10,"No action",IF(AND($H103=Assumptions!$E$8,$G103=""),"Assign room",IF(AND($H103=Assumptions!$E$8,$I103=""),"Confirm start",IF(AND($H103=Assumptions!$E$9,$G103&lt;&gt;""),"Review room assignment",IF(OR($S103="Review program",$S103="Review room"),"Check room setup",IF(AND($P103&gt;0,$Q103&lt;&gt;"",$Q103&lt;=Assumptions!$N$10),"Onboarding due soon",IF($P103&gt;0,"Onboarding check","Ready")))))))))),IF($A103="","","Check required fields"))</f>
        <v/>
      </c>
      <c r="S103" s="19">
        <f>IF($A103="","",IF($G103="","Unassigned",IFERROR(IF(VLOOKUP($G103,Assumptions!$A$5:$B$10,2,FALSE)=$E103,"Match","Review program"),"Review room")))</f>
        <v/>
      </c>
    </row>
    <row r="104" ht="34" customHeight="1">
      <c r="A104" s="15" t="n"/>
      <c r="B104" s="16" t="n"/>
      <c r="C104" s="25" t="n"/>
      <c r="D104" s="25" t="n"/>
      <c r="E104" s="18" t="n"/>
      <c r="F104" s="18" t="n"/>
      <c r="G104" s="18" t="n"/>
      <c r="H104" s="18" t="n"/>
      <c r="I104" s="25" t="n"/>
      <c r="J104" s="18" t="n"/>
      <c r="K104" s="18" t="n"/>
      <c r="L104" s="18" t="n"/>
      <c r="M104" s="18" t="n"/>
      <c r="N104" s="16" t="n"/>
      <c r="O104" s="25" t="n"/>
      <c r="P104" s="11">
        <f>IF($A104="","",COUNTIF($J104:$M104,Assumptions!$K$6)+COUNTBLANK($J104:$M104))</f>
        <v/>
      </c>
      <c r="Q104" s="11">
        <f>IF($A104="","",IFERROR(IF(ISNUMBER($I104),$I104-TODAY(),IF(ISNUMBER($D104),$D104-TODAY(),"")),""))</f>
        <v/>
      </c>
      <c r="R104" s="20">
        <f>IFERROR(IF($A104="","",IF(OR($B104="",$C104="",$D104="",$E104="",$F104="",$H104=""),"Check required fields",IF(OR(AND(ISNUMBER($D104),ISNUMBER($C104),$D104&lt;$C104),AND(ISNUMBER($I104),ISNUMBER($C104),$I104&lt;$C104)),"Check date order",IF($H104=Assumptions!$E$10,"No action",IF(AND($H104=Assumptions!$E$8,$G104=""),"Assign room",IF(AND($H104=Assumptions!$E$8,$I104=""),"Confirm start",IF(AND($H104=Assumptions!$E$9,$G104&lt;&gt;""),"Review room assignment",IF(OR($S104="Review program",$S104="Review room"),"Check room setup",IF(AND($P104&gt;0,$Q104&lt;&gt;"",$Q104&lt;=Assumptions!$N$10),"Onboarding due soon",IF($P104&gt;0,"Onboarding check","Ready")))))))))),IF($A104="","","Check required fields"))</f>
        <v/>
      </c>
      <c r="S104" s="20">
        <f>IF($A104="","",IF($G104="","Unassigned",IFERROR(IF(VLOOKUP($G104,Assumptions!$A$5:$B$10,2,FALSE)=$E104,"Match","Review program"),"Review room")))</f>
        <v/>
      </c>
    </row>
    <row r="105" ht="34" customHeight="1">
      <c r="A105" s="15" t="n"/>
      <c r="B105" s="16" t="n"/>
      <c r="C105" s="25" t="n"/>
      <c r="D105" s="25" t="n"/>
      <c r="E105" s="18" t="n"/>
      <c r="F105" s="18" t="n"/>
      <c r="G105" s="18" t="n"/>
      <c r="H105" s="18" t="n"/>
      <c r="I105" s="25" t="n"/>
      <c r="J105" s="18" t="n"/>
      <c r="K105" s="18" t="n"/>
      <c r="L105" s="18" t="n"/>
      <c r="M105" s="18" t="n"/>
      <c r="N105" s="16" t="n"/>
      <c r="O105" s="25" t="n"/>
      <c r="P105" s="9">
        <f>IF($A105="","",COUNTIF($J105:$M105,Assumptions!$K$6)+COUNTBLANK($J105:$M105))</f>
        <v/>
      </c>
      <c r="Q105" s="9">
        <f>IF($A105="","",IFERROR(IF(ISNUMBER($I105),$I105-TODAY(),IF(ISNUMBER($D105),$D105-TODAY(),"")),""))</f>
        <v/>
      </c>
      <c r="R105" s="19">
        <f>IFERROR(IF($A105="","",IF(OR($B105="",$C105="",$D105="",$E105="",$F105="",$H105=""),"Check required fields",IF(OR(AND(ISNUMBER($D105),ISNUMBER($C105),$D105&lt;$C105),AND(ISNUMBER($I105),ISNUMBER($C105),$I105&lt;$C105)),"Check date order",IF($H105=Assumptions!$E$10,"No action",IF(AND($H105=Assumptions!$E$8,$G105=""),"Assign room",IF(AND($H105=Assumptions!$E$8,$I105=""),"Confirm start",IF(AND($H105=Assumptions!$E$9,$G105&lt;&gt;""),"Review room assignment",IF(OR($S105="Review program",$S105="Review room"),"Check room setup",IF(AND($P105&gt;0,$Q105&lt;&gt;"",$Q105&lt;=Assumptions!$N$10),"Onboarding due soon",IF($P105&gt;0,"Onboarding check","Ready")))))))))),IF($A105="","","Check required fields"))</f>
        <v/>
      </c>
      <c r="S105" s="19">
        <f>IF($A105="","",IF($G105="","Unassigned",IFERROR(IF(VLOOKUP($G105,Assumptions!$A$5:$B$10,2,FALSE)=$E105,"Match","Review program"),"Review room")))</f>
        <v/>
      </c>
    </row>
    <row r="106" ht="34" customHeight="1">
      <c r="A106" s="15" t="n"/>
      <c r="B106" s="16" t="n"/>
      <c r="C106" s="25" t="n"/>
      <c r="D106" s="25" t="n"/>
      <c r="E106" s="18" t="n"/>
      <c r="F106" s="18" t="n"/>
      <c r="G106" s="18" t="n"/>
      <c r="H106" s="18" t="n"/>
      <c r="I106" s="25" t="n"/>
      <c r="J106" s="18" t="n"/>
      <c r="K106" s="18" t="n"/>
      <c r="L106" s="18" t="n"/>
      <c r="M106" s="18" t="n"/>
      <c r="N106" s="16" t="n"/>
      <c r="O106" s="25" t="n"/>
      <c r="P106" s="11">
        <f>IF($A106="","",COUNTIF($J106:$M106,Assumptions!$K$6)+COUNTBLANK($J106:$M106))</f>
        <v/>
      </c>
      <c r="Q106" s="11">
        <f>IF($A106="","",IFERROR(IF(ISNUMBER($I106),$I106-TODAY(),IF(ISNUMBER($D106),$D106-TODAY(),"")),""))</f>
        <v/>
      </c>
      <c r="R106" s="20">
        <f>IFERROR(IF($A106="","",IF(OR($B106="",$C106="",$D106="",$E106="",$F106="",$H106=""),"Check required fields",IF(OR(AND(ISNUMBER($D106),ISNUMBER($C106),$D106&lt;$C106),AND(ISNUMBER($I106),ISNUMBER($C106),$I106&lt;$C106)),"Check date order",IF($H106=Assumptions!$E$10,"No action",IF(AND($H106=Assumptions!$E$8,$G106=""),"Assign room",IF(AND($H106=Assumptions!$E$8,$I106=""),"Confirm start",IF(AND($H106=Assumptions!$E$9,$G106&lt;&gt;""),"Review room assignment",IF(OR($S106="Review program",$S106="Review room"),"Check room setup",IF(AND($P106&gt;0,$Q106&lt;&gt;"",$Q106&lt;=Assumptions!$N$10),"Onboarding due soon",IF($P106&gt;0,"Onboarding check","Ready")))))))))),IF($A106="","","Check required fields"))</f>
        <v/>
      </c>
      <c r="S106" s="20">
        <f>IF($A106="","",IF($G106="","Unassigned",IFERROR(IF(VLOOKUP($G106,Assumptions!$A$5:$B$10,2,FALSE)=$E106,"Match","Review program"),"Review room")))</f>
        <v/>
      </c>
    </row>
    <row r="107" ht="34" customHeight="1">
      <c r="A107" s="15" t="n"/>
      <c r="B107" s="16" t="n"/>
      <c r="C107" s="25" t="n"/>
      <c r="D107" s="25" t="n"/>
      <c r="E107" s="18" t="n"/>
      <c r="F107" s="18" t="n"/>
      <c r="G107" s="18" t="n"/>
      <c r="H107" s="18" t="n"/>
      <c r="I107" s="25" t="n"/>
      <c r="J107" s="18" t="n"/>
      <c r="K107" s="18" t="n"/>
      <c r="L107" s="18" t="n"/>
      <c r="M107" s="18" t="n"/>
      <c r="N107" s="16" t="n"/>
      <c r="O107" s="25" t="n"/>
      <c r="P107" s="9">
        <f>IF($A107="","",COUNTIF($J107:$M107,Assumptions!$K$6)+COUNTBLANK($J107:$M107))</f>
        <v/>
      </c>
      <c r="Q107" s="9">
        <f>IF($A107="","",IFERROR(IF(ISNUMBER($I107),$I107-TODAY(),IF(ISNUMBER($D107),$D107-TODAY(),"")),""))</f>
        <v/>
      </c>
      <c r="R107" s="19">
        <f>IFERROR(IF($A107="","",IF(OR($B107="",$C107="",$D107="",$E107="",$F107="",$H107=""),"Check required fields",IF(OR(AND(ISNUMBER($D107),ISNUMBER($C107),$D107&lt;$C107),AND(ISNUMBER($I107),ISNUMBER($C107),$I107&lt;$C107)),"Check date order",IF($H107=Assumptions!$E$10,"No action",IF(AND($H107=Assumptions!$E$8,$G107=""),"Assign room",IF(AND($H107=Assumptions!$E$8,$I107=""),"Confirm start",IF(AND($H107=Assumptions!$E$9,$G107&lt;&gt;""),"Review room assignment",IF(OR($S107="Review program",$S107="Review room"),"Check room setup",IF(AND($P107&gt;0,$Q107&lt;&gt;"",$Q107&lt;=Assumptions!$N$10),"Onboarding due soon",IF($P107&gt;0,"Onboarding check","Ready")))))))))),IF($A107="","","Check required fields"))</f>
        <v/>
      </c>
      <c r="S107" s="19">
        <f>IF($A107="","",IF($G107="","Unassigned",IFERROR(IF(VLOOKUP($G107,Assumptions!$A$5:$B$10,2,FALSE)=$E107,"Match","Review program"),"Review room")))</f>
        <v/>
      </c>
    </row>
    <row r="108" ht="34" customHeight="1">
      <c r="A108" s="15" t="n"/>
      <c r="B108" s="16" t="n"/>
      <c r="C108" s="25" t="n"/>
      <c r="D108" s="25" t="n"/>
      <c r="E108" s="18" t="n"/>
      <c r="F108" s="18" t="n"/>
      <c r="G108" s="18" t="n"/>
      <c r="H108" s="18" t="n"/>
      <c r="I108" s="25" t="n"/>
      <c r="J108" s="18" t="n"/>
      <c r="K108" s="18" t="n"/>
      <c r="L108" s="18" t="n"/>
      <c r="M108" s="18" t="n"/>
      <c r="N108" s="16" t="n"/>
      <c r="O108" s="25" t="n"/>
      <c r="P108" s="11">
        <f>IF($A108="","",COUNTIF($J108:$M108,Assumptions!$K$6)+COUNTBLANK($J108:$M108))</f>
        <v/>
      </c>
      <c r="Q108" s="11">
        <f>IF($A108="","",IFERROR(IF(ISNUMBER($I108),$I108-TODAY(),IF(ISNUMBER($D108),$D108-TODAY(),"")),""))</f>
        <v/>
      </c>
      <c r="R108" s="20">
        <f>IFERROR(IF($A108="","",IF(OR($B108="",$C108="",$D108="",$E108="",$F108="",$H108=""),"Check required fields",IF(OR(AND(ISNUMBER($D108),ISNUMBER($C108),$D108&lt;$C108),AND(ISNUMBER($I108),ISNUMBER($C108),$I108&lt;$C108)),"Check date order",IF($H108=Assumptions!$E$10,"No action",IF(AND($H108=Assumptions!$E$8,$G108=""),"Assign room",IF(AND($H108=Assumptions!$E$8,$I108=""),"Confirm start",IF(AND($H108=Assumptions!$E$9,$G108&lt;&gt;""),"Review room assignment",IF(OR($S108="Review program",$S108="Review room"),"Check room setup",IF(AND($P108&gt;0,$Q108&lt;&gt;"",$Q108&lt;=Assumptions!$N$10),"Onboarding due soon",IF($P108&gt;0,"Onboarding check","Ready")))))))))),IF($A108="","","Check required fields"))</f>
        <v/>
      </c>
      <c r="S108" s="20">
        <f>IF($A108="","",IF($G108="","Unassigned",IFERROR(IF(VLOOKUP($G108,Assumptions!$A$5:$B$10,2,FALSE)=$E108,"Match","Review program"),"Review room")))</f>
        <v/>
      </c>
    </row>
    <row r="109" ht="34" customHeight="1">
      <c r="A109" s="15" t="n"/>
      <c r="B109" s="16" t="n"/>
      <c r="C109" s="25" t="n"/>
      <c r="D109" s="25" t="n"/>
      <c r="E109" s="18" t="n"/>
      <c r="F109" s="18" t="n"/>
      <c r="G109" s="18" t="n"/>
      <c r="H109" s="18" t="n"/>
      <c r="I109" s="25" t="n"/>
      <c r="J109" s="18" t="n"/>
      <c r="K109" s="18" t="n"/>
      <c r="L109" s="18" t="n"/>
      <c r="M109" s="18" t="n"/>
      <c r="N109" s="16" t="n"/>
      <c r="O109" s="25" t="n"/>
      <c r="P109" s="9">
        <f>IF($A109="","",COUNTIF($J109:$M109,Assumptions!$K$6)+COUNTBLANK($J109:$M109))</f>
        <v/>
      </c>
      <c r="Q109" s="9">
        <f>IF($A109="","",IFERROR(IF(ISNUMBER($I109),$I109-TODAY(),IF(ISNUMBER($D109),$D109-TODAY(),"")),""))</f>
        <v/>
      </c>
      <c r="R109" s="19">
        <f>IFERROR(IF($A109="","",IF(OR($B109="",$C109="",$D109="",$E109="",$F109="",$H109=""),"Check required fields",IF(OR(AND(ISNUMBER($D109),ISNUMBER($C109),$D109&lt;$C109),AND(ISNUMBER($I109),ISNUMBER($C109),$I109&lt;$C109)),"Check date order",IF($H109=Assumptions!$E$10,"No action",IF(AND($H109=Assumptions!$E$8,$G109=""),"Assign room",IF(AND($H109=Assumptions!$E$8,$I109=""),"Confirm start",IF(AND($H109=Assumptions!$E$9,$G109&lt;&gt;""),"Review room assignment",IF(OR($S109="Review program",$S109="Review room"),"Check room setup",IF(AND($P109&gt;0,$Q109&lt;&gt;"",$Q109&lt;=Assumptions!$N$10),"Onboarding due soon",IF($P109&gt;0,"Onboarding check","Ready")))))))))),IF($A109="","","Check required fields"))</f>
        <v/>
      </c>
      <c r="S109" s="19">
        <f>IF($A109="","",IF($G109="","Unassigned",IFERROR(IF(VLOOKUP($G109,Assumptions!$A$5:$B$10,2,FALSE)=$E109,"Match","Review program"),"Review room")))</f>
        <v/>
      </c>
    </row>
    <row r="110" ht="34" customHeight="1">
      <c r="A110" s="15" t="n"/>
      <c r="B110" s="16" t="n"/>
      <c r="C110" s="25" t="n"/>
      <c r="D110" s="25" t="n"/>
      <c r="E110" s="18" t="n"/>
      <c r="F110" s="18" t="n"/>
      <c r="G110" s="18" t="n"/>
      <c r="H110" s="18" t="n"/>
      <c r="I110" s="25" t="n"/>
      <c r="J110" s="18" t="n"/>
      <c r="K110" s="18" t="n"/>
      <c r="L110" s="18" t="n"/>
      <c r="M110" s="18" t="n"/>
      <c r="N110" s="16" t="n"/>
      <c r="O110" s="25" t="n"/>
      <c r="P110" s="11">
        <f>IF($A110="","",COUNTIF($J110:$M110,Assumptions!$K$6)+COUNTBLANK($J110:$M110))</f>
        <v/>
      </c>
      <c r="Q110" s="11">
        <f>IF($A110="","",IFERROR(IF(ISNUMBER($I110),$I110-TODAY(),IF(ISNUMBER($D110),$D110-TODAY(),"")),""))</f>
        <v/>
      </c>
      <c r="R110" s="20">
        <f>IFERROR(IF($A110="","",IF(OR($B110="",$C110="",$D110="",$E110="",$F110="",$H110=""),"Check required fields",IF(OR(AND(ISNUMBER($D110),ISNUMBER($C110),$D110&lt;$C110),AND(ISNUMBER($I110),ISNUMBER($C110),$I110&lt;$C110)),"Check date order",IF($H110=Assumptions!$E$10,"No action",IF(AND($H110=Assumptions!$E$8,$G110=""),"Assign room",IF(AND($H110=Assumptions!$E$8,$I110=""),"Confirm start",IF(AND($H110=Assumptions!$E$9,$G110&lt;&gt;""),"Review room assignment",IF(OR($S110="Review program",$S110="Review room"),"Check room setup",IF(AND($P110&gt;0,$Q110&lt;&gt;"",$Q110&lt;=Assumptions!$N$10),"Onboarding due soon",IF($P110&gt;0,"Onboarding check","Ready")))))))))),IF($A110="","","Check required fields"))</f>
        <v/>
      </c>
      <c r="S110" s="20">
        <f>IF($A110="","",IF($G110="","Unassigned",IFERROR(IF(VLOOKUP($G110,Assumptions!$A$5:$B$10,2,FALSE)=$E110,"Match","Review program"),"Review room")))</f>
        <v/>
      </c>
    </row>
    <row r="111" ht="34" customHeight="1">
      <c r="A111" s="15" t="n"/>
      <c r="B111" s="16" t="n"/>
      <c r="C111" s="25" t="n"/>
      <c r="D111" s="25" t="n"/>
      <c r="E111" s="18" t="n"/>
      <c r="F111" s="18" t="n"/>
      <c r="G111" s="18" t="n"/>
      <c r="H111" s="18" t="n"/>
      <c r="I111" s="25" t="n"/>
      <c r="J111" s="18" t="n"/>
      <c r="K111" s="18" t="n"/>
      <c r="L111" s="18" t="n"/>
      <c r="M111" s="18" t="n"/>
      <c r="N111" s="16" t="n"/>
      <c r="O111" s="25" t="n"/>
      <c r="P111" s="9">
        <f>IF($A111="","",COUNTIF($J111:$M111,Assumptions!$K$6)+COUNTBLANK($J111:$M111))</f>
        <v/>
      </c>
      <c r="Q111" s="9">
        <f>IF($A111="","",IFERROR(IF(ISNUMBER($I111),$I111-TODAY(),IF(ISNUMBER($D111),$D111-TODAY(),"")),""))</f>
        <v/>
      </c>
      <c r="R111" s="19">
        <f>IFERROR(IF($A111="","",IF(OR($B111="",$C111="",$D111="",$E111="",$F111="",$H111=""),"Check required fields",IF(OR(AND(ISNUMBER($D111),ISNUMBER($C111),$D111&lt;$C111),AND(ISNUMBER($I111),ISNUMBER($C111),$I111&lt;$C111)),"Check date order",IF($H111=Assumptions!$E$10,"No action",IF(AND($H111=Assumptions!$E$8,$G111=""),"Assign room",IF(AND($H111=Assumptions!$E$8,$I111=""),"Confirm start",IF(AND($H111=Assumptions!$E$9,$G111&lt;&gt;""),"Review room assignment",IF(OR($S111="Review program",$S111="Review room"),"Check room setup",IF(AND($P111&gt;0,$Q111&lt;&gt;"",$Q111&lt;=Assumptions!$N$10),"Onboarding due soon",IF($P111&gt;0,"Onboarding check","Ready")))))))))),IF($A111="","","Check required fields"))</f>
        <v/>
      </c>
      <c r="S111" s="19">
        <f>IF($A111="","",IF($G111="","Unassigned",IFERROR(IF(VLOOKUP($G111,Assumptions!$A$5:$B$10,2,FALSE)=$E111,"Match","Review program"),"Review room")))</f>
        <v/>
      </c>
    </row>
    <row r="112" ht="34" customHeight="1">
      <c r="A112" s="15" t="n"/>
      <c r="B112" s="16" t="n"/>
      <c r="C112" s="25" t="n"/>
      <c r="D112" s="25" t="n"/>
      <c r="E112" s="18" t="n"/>
      <c r="F112" s="18" t="n"/>
      <c r="G112" s="18" t="n"/>
      <c r="H112" s="18" t="n"/>
      <c r="I112" s="25" t="n"/>
      <c r="J112" s="18" t="n"/>
      <c r="K112" s="18" t="n"/>
      <c r="L112" s="18" t="n"/>
      <c r="M112" s="18" t="n"/>
      <c r="N112" s="16" t="n"/>
      <c r="O112" s="25" t="n"/>
      <c r="P112" s="11">
        <f>IF($A112="","",COUNTIF($J112:$M112,Assumptions!$K$6)+COUNTBLANK($J112:$M112))</f>
        <v/>
      </c>
      <c r="Q112" s="11">
        <f>IF($A112="","",IFERROR(IF(ISNUMBER($I112),$I112-TODAY(),IF(ISNUMBER($D112),$D112-TODAY(),"")),""))</f>
        <v/>
      </c>
      <c r="R112" s="20">
        <f>IFERROR(IF($A112="","",IF(OR($B112="",$C112="",$D112="",$E112="",$F112="",$H112=""),"Check required fields",IF(OR(AND(ISNUMBER($D112),ISNUMBER($C112),$D112&lt;$C112),AND(ISNUMBER($I112),ISNUMBER($C112),$I112&lt;$C112)),"Check date order",IF($H112=Assumptions!$E$10,"No action",IF(AND($H112=Assumptions!$E$8,$G112=""),"Assign room",IF(AND($H112=Assumptions!$E$8,$I112=""),"Confirm start",IF(AND($H112=Assumptions!$E$9,$G112&lt;&gt;""),"Review room assignment",IF(OR($S112="Review program",$S112="Review room"),"Check room setup",IF(AND($P112&gt;0,$Q112&lt;&gt;"",$Q112&lt;=Assumptions!$N$10),"Onboarding due soon",IF($P112&gt;0,"Onboarding check","Ready")))))))))),IF($A112="","","Check required fields"))</f>
        <v/>
      </c>
      <c r="S112" s="20">
        <f>IF($A112="","",IF($G112="","Unassigned",IFERROR(IF(VLOOKUP($G112,Assumptions!$A$5:$B$10,2,FALSE)=$E112,"Match","Review program"),"Review room")))</f>
        <v/>
      </c>
    </row>
    <row r="113" ht="34" customHeight="1">
      <c r="A113" s="15" t="n"/>
      <c r="B113" s="16" t="n"/>
      <c r="C113" s="25" t="n"/>
      <c r="D113" s="25" t="n"/>
      <c r="E113" s="18" t="n"/>
      <c r="F113" s="18" t="n"/>
      <c r="G113" s="18" t="n"/>
      <c r="H113" s="18" t="n"/>
      <c r="I113" s="25" t="n"/>
      <c r="J113" s="18" t="n"/>
      <c r="K113" s="18" t="n"/>
      <c r="L113" s="18" t="n"/>
      <c r="M113" s="18" t="n"/>
      <c r="N113" s="16" t="n"/>
      <c r="O113" s="25" t="n"/>
      <c r="P113" s="9">
        <f>IF($A113="","",COUNTIF($J113:$M113,Assumptions!$K$6)+COUNTBLANK($J113:$M113))</f>
        <v/>
      </c>
      <c r="Q113" s="9">
        <f>IF($A113="","",IFERROR(IF(ISNUMBER($I113),$I113-TODAY(),IF(ISNUMBER($D113),$D113-TODAY(),"")),""))</f>
        <v/>
      </c>
      <c r="R113" s="19">
        <f>IFERROR(IF($A113="","",IF(OR($B113="",$C113="",$D113="",$E113="",$F113="",$H113=""),"Check required fields",IF(OR(AND(ISNUMBER($D113),ISNUMBER($C113),$D113&lt;$C113),AND(ISNUMBER($I113),ISNUMBER($C113),$I113&lt;$C113)),"Check date order",IF($H113=Assumptions!$E$10,"No action",IF(AND($H113=Assumptions!$E$8,$G113=""),"Assign room",IF(AND($H113=Assumptions!$E$8,$I113=""),"Confirm start",IF(AND($H113=Assumptions!$E$9,$G113&lt;&gt;""),"Review room assignment",IF(OR($S113="Review program",$S113="Review room"),"Check room setup",IF(AND($P113&gt;0,$Q113&lt;&gt;"",$Q113&lt;=Assumptions!$N$10),"Onboarding due soon",IF($P113&gt;0,"Onboarding check","Ready")))))))))),IF($A113="","","Check required fields"))</f>
        <v/>
      </c>
      <c r="S113" s="19">
        <f>IF($A113="","",IF($G113="","Unassigned",IFERROR(IF(VLOOKUP($G113,Assumptions!$A$5:$B$10,2,FALSE)=$E113,"Match","Review program"),"Review room")))</f>
        <v/>
      </c>
    </row>
    <row r="114" ht="34" customHeight="1">
      <c r="A114" s="15" t="n"/>
      <c r="B114" s="16" t="n"/>
      <c r="C114" s="25" t="n"/>
      <c r="D114" s="25" t="n"/>
      <c r="E114" s="18" t="n"/>
      <c r="F114" s="18" t="n"/>
      <c r="G114" s="18" t="n"/>
      <c r="H114" s="18" t="n"/>
      <c r="I114" s="25" t="n"/>
      <c r="J114" s="18" t="n"/>
      <c r="K114" s="18" t="n"/>
      <c r="L114" s="18" t="n"/>
      <c r="M114" s="18" t="n"/>
      <c r="N114" s="16" t="n"/>
      <c r="O114" s="25" t="n"/>
      <c r="P114" s="11">
        <f>IF($A114="","",COUNTIF($J114:$M114,Assumptions!$K$6)+COUNTBLANK($J114:$M114))</f>
        <v/>
      </c>
      <c r="Q114" s="11">
        <f>IF($A114="","",IFERROR(IF(ISNUMBER($I114),$I114-TODAY(),IF(ISNUMBER($D114),$D114-TODAY(),"")),""))</f>
        <v/>
      </c>
      <c r="R114" s="20">
        <f>IFERROR(IF($A114="","",IF(OR($B114="",$C114="",$D114="",$E114="",$F114="",$H114=""),"Check required fields",IF(OR(AND(ISNUMBER($D114),ISNUMBER($C114),$D114&lt;$C114),AND(ISNUMBER($I114),ISNUMBER($C114),$I114&lt;$C114)),"Check date order",IF($H114=Assumptions!$E$10,"No action",IF(AND($H114=Assumptions!$E$8,$G114=""),"Assign room",IF(AND($H114=Assumptions!$E$8,$I114=""),"Confirm start",IF(AND($H114=Assumptions!$E$9,$G114&lt;&gt;""),"Review room assignment",IF(OR($S114="Review program",$S114="Review room"),"Check room setup",IF(AND($P114&gt;0,$Q114&lt;&gt;"",$Q114&lt;=Assumptions!$N$10),"Onboarding due soon",IF($P114&gt;0,"Onboarding check","Ready")))))))))),IF($A114="","","Check required fields"))</f>
        <v/>
      </c>
      <c r="S114" s="20">
        <f>IF($A114="","",IF($G114="","Unassigned",IFERROR(IF(VLOOKUP($G114,Assumptions!$A$5:$B$10,2,FALSE)=$E114,"Match","Review program"),"Review room")))</f>
        <v/>
      </c>
    </row>
    <row r="115" ht="34" customHeight="1">
      <c r="A115" s="15" t="n"/>
      <c r="B115" s="16" t="n"/>
      <c r="C115" s="25" t="n"/>
      <c r="D115" s="25" t="n"/>
      <c r="E115" s="18" t="n"/>
      <c r="F115" s="18" t="n"/>
      <c r="G115" s="18" t="n"/>
      <c r="H115" s="18" t="n"/>
      <c r="I115" s="25" t="n"/>
      <c r="J115" s="18" t="n"/>
      <c r="K115" s="18" t="n"/>
      <c r="L115" s="18" t="n"/>
      <c r="M115" s="18" t="n"/>
      <c r="N115" s="16" t="n"/>
      <c r="O115" s="25" t="n"/>
      <c r="P115" s="9">
        <f>IF($A115="","",COUNTIF($J115:$M115,Assumptions!$K$6)+COUNTBLANK($J115:$M115))</f>
        <v/>
      </c>
      <c r="Q115" s="9">
        <f>IF($A115="","",IFERROR(IF(ISNUMBER($I115),$I115-TODAY(),IF(ISNUMBER($D115),$D115-TODAY(),"")),""))</f>
        <v/>
      </c>
      <c r="R115" s="19">
        <f>IFERROR(IF($A115="","",IF(OR($B115="",$C115="",$D115="",$E115="",$F115="",$H115=""),"Check required fields",IF(OR(AND(ISNUMBER($D115),ISNUMBER($C115),$D115&lt;$C115),AND(ISNUMBER($I115),ISNUMBER($C115),$I115&lt;$C115)),"Check date order",IF($H115=Assumptions!$E$10,"No action",IF(AND($H115=Assumptions!$E$8,$G115=""),"Assign room",IF(AND($H115=Assumptions!$E$8,$I115=""),"Confirm start",IF(AND($H115=Assumptions!$E$9,$G115&lt;&gt;""),"Review room assignment",IF(OR($S115="Review program",$S115="Review room"),"Check room setup",IF(AND($P115&gt;0,$Q115&lt;&gt;"",$Q115&lt;=Assumptions!$N$10),"Onboarding due soon",IF($P115&gt;0,"Onboarding check","Ready")))))))))),IF($A115="","","Check required fields"))</f>
        <v/>
      </c>
      <c r="S115" s="19">
        <f>IF($A115="","",IF($G115="","Unassigned",IFERROR(IF(VLOOKUP($G115,Assumptions!$A$5:$B$10,2,FALSE)=$E115,"Match","Review program"),"Review room")))</f>
        <v/>
      </c>
    </row>
    <row r="116" ht="34" customHeight="1">
      <c r="A116" s="15" t="n"/>
      <c r="B116" s="16" t="n"/>
      <c r="C116" s="25" t="n"/>
      <c r="D116" s="25" t="n"/>
      <c r="E116" s="18" t="n"/>
      <c r="F116" s="18" t="n"/>
      <c r="G116" s="18" t="n"/>
      <c r="H116" s="18" t="n"/>
      <c r="I116" s="25" t="n"/>
      <c r="J116" s="18" t="n"/>
      <c r="K116" s="18" t="n"/>
      <c r="L116" s="18" t="n"/>
      <c r="M116" s="18" t="n"/>
      <c r="N116" s="16" t="n"/>
      <c r="O116" s="25" t="n"/>
      <c r="P116" s="11">
        <f>IF($A116="","",COUNTIF($J116:$M116,Assumptions!$K$6)+COUNTBLANK($J116:$M116))</f>
        <v/>
      </c>
      <c r="Q116" s="11">
        <f>IF($A116="","",IFERROR(IF(ISNUMBER($I116),$I116-TODAY(),IF(ISNUMBER($D116),$D116-TODAY(),"")),""))</f>
        <v/>
      </c>
      <c r="R116" s="20">
        <f>IFERROR(IF($A116="","",IF(OR($B116="",$C116="",$D116="",$E116="",$F116="",$H116=""),"Check required fields",IF(OR(AND(ISNUMBER($D116),ISNUMBER($C116),$D116&lt;$C116),AND(ISNUMBER($I116),ISNUMBER($C116),$I116&lt;$C116)),"Check date order",IF($H116=Assumptions!$E$10,"No action",IF(AND($H116=Assumptions!$E$8,$G116=""),"Assign room",IF(AND($H116=Assumptions!$E$8,$I116=""),"Confirm start",IF(AND($H116=Assumptions!$E$9,$G116&lt;&gt;""),"Review room assignment",IF(OR($S116="Review program",$S116="Review room"),"Check room setup",IF(AND($P116&gt;0,$Q116&lt;&gt;"",$Q116&lt;=Assumptions!$N$10),"Onboarding due soon",IF($P116&gt;0,"Onboarding check","Ready")))))))))),IF($A116="","","Check required fields"))</f>
        <v/>
      </c>
      <c r="S116" s="20">
        <f>IF($A116="","",IF($G116="","Unassigned",IFERROR(IF(VLOOKUP($G116,Assumptions!$A$5:$B$10,2,FALSE)=$E116,"Match","Review program"),"Review room")))</f>
        <v/>
      </c>
    </row>
    <row r="117" ht="34" customHeight="1">
      <c r="A117" s="15" t="n"/>
      <c r="B117" s="16" t="n"/>
      <c r="C117" s="25" t="n"/>
      <c r="D117" s="25" t="n"/>
      <c r="E117" s="18" t="n"/>
      <c r="F117" s="18" t="n"/>
      <c r="G117" s="18" t="n"/>
      <c r="H117" s="18" t="n"/>
      <c r="I117" s="25" t="n"/>
      <c r="J117" s="18" t="n"/>
      <c r="K117" s="18" t="n"/>
      <c r="L117" s="18" t="n"/>
      <c r="M117" s="18" t="n"/>
      <c r="N117" s="16" t="n"/>
      <c r="O117" s="25" t="n"/>
      <c r="P117" s="9">
        <f>IF($A117="","",COUNTIF($J117:$M117,Assumptions!$K$6)+COUNTBLANK($J117:$M117))</f>
        <v/>
      </c>
      <c r="Q117" s="9">
        <f>IF($A117="","",IFERROR(IF(ISNUMBER($I117),$I117-TODAY(),IF(ISNUMBER($D117),$D117-TODAY(),"")),""))</f>
        <v/>
      </c>
      <c r="R117" s="19">
        <f>IFERROR(IF($A117="","",IF(OR($B117="",$C117="",$D117="",$E117="",$F117="",$H117=""),"Check required fields",IF(OR(AND(ISNUMBER($D117),ISNUMBER($C117),$D117&lt;$C117),AND(ISNUMBER($I117),ISNUMBER($C117),$I117&lt;$C117)),"Check date order",IF($H117=Assumptions!$E$10,"No action",IF(AND($H117=Assumptions!$E$8,$G117=""),"Assign room",IF(AND($H117=Assumptions!$E$8,$I117=""),"Confirm start",IF(AND($H117=Assumptions!$E$9,$G117&lt;&gt;""),"Review room assignment",IF(OR($S117="Review program",$S117="Review room"),"Check room setup",IF(AND($P117&gt;0,$Q117&lt;&gt;"",$Q117&lt;=Assumptions!$N$10),"Onboarding due soon",IF($P117&gt;0,"Onboarding check","Ready")))))))))),IF($A117="","","Check required fields"))</f>
        <v/>
      </c>
      <c r="S117" s="19">
        <f>IF($A117="","",IF($G117="","Unassigned",IFERROR(IF(VLOOKUP($G117,Assumptions!$A$5:$B$10,2,FALSE)=$E117,"Match","Review program"),"Review room")))</f>
        <v/>
      </c>
    </row>
    <row r="118" ht="34" customHeight="1">
      <c r="A118" s="15" t="n"/>
      <c r="B118" s="16" t="n"/>
      <c r="C118" s="25" t="n"/>
      <c r="D118" s="25" t="n"/>
      <c r="E118" s="18" t="n"/>
      <c r="F118" s="18" t="n"/>
      <c r="G118" s="18" t="n"/>
      <c r="H118" s="18" t="n"/>
      <c r="I118" s="25" t="n"/>
      <c r="J118" s="18" t="n"/>
      <c r="K118" s="18" t="n"/>
      <c r="L118" s="18" t="n"/>
      <c r="M118" s="18" t="n"/>
      <c r="N118" s="16" t="n"/>
      <c r="O118" s="25" t="n"/>
      <c r="P118" s="11">
        <f>IF($A118="","",COUNTIF($J118:$M118,Assumptions!$K$6)+COUNTBLANK($J118:$M118))</f>
        <v/>
      </c>
      <c r="Q118" s="11">
        <f>IF($A118="","",IFERROR(IF(ISNUMBER($I118),$I118-TODAY(),IF(ISNUMBER($D118),$D118-TODAY(),"")),""))</f>
        <v/>
      </c>
      <c r="R118" s="20">
        <f>IFERROR(IF($A118="","",IF(OR($B118="",$C118="",$D118="",$E118="",$F118="",$H118=""),"Check required fields",IF(OR(AND(ISNUMBER($D118),ISNUMBER($C118),$D118&lt;$C118),AND(ISNUMBER($I118),ISNUMBER($C118),$I118&lt;$C118)),"Check date order",IF($H118=Assumptions!$E$10,"No action",IF(AND($H118=Assumptions!$E$8,$G118=""),"Assign room",IF(AND($H118=Assumptions!$E$8,$I118=""),"Confirm start",IF(AND($H118=Assumptions!$E$9,$G118&lt;&gt;""),"Review room assignment",IF(OR($S118="Review program",$S118="Review room"),"Check room setup",IF(AND($P118&gt;0,$Q118&lt;&gt;"",$Q118&lt;=Assumptions!$N$10),"Onboarding due soon",IF($P118&gt;0,"Onboarding check","Ready")))))))))),IF($A118="","","Check required fields"))</f>
        <v/>
      </c>
      <c r="S118" s="20">
        <f>IF($A118="","",IF($G118="","Unassigned",IFERROR(IF(VLOOKUP($G118,Assumptions!$A$5:$B$10,2,FALSE)=$E118,"Match","Review program"),"Review room")))</f>
        <v/>
      </c>
    </row>
    <row r="119" ht="34" customHeight="1">
      <c r="A119" s="15" t="n"/>
      <c r="B119" s="16" t="n"/>
      <c r="C119" s="25" t="n"/>
      <c r="D119" s="25" t="n"/>
      <c r="E119" s="18" t="n"/>
      <c r="F119" s="18" t="n"/>
      <c r="G119" s="18" t="n"/>
      <c r="H119" s="18" t="n"/>
      <c r="I119" s="25" t="n"/>
      <c r="J119" s="18" t="n"/>
      <c r="K119" s="18" t="n"/>
      <c r="L119" s="18" t="n"/>
      <c r="M119" s="18" t="n"/>
      <c r="N119" s="16" t="n"/>
      <c r="O119" s="25" t="n"/>
      <c r="P119" s="9">
        <f>IF($A119="","",COUNTIF($J119:$M119,Assumptions!$K$6)+COUNTBLANK($J119:$M119))</f>
        <v/>
      </c>
      <c r="Q119" s="9">
        <f>IF($A119="","",IFERROR(IF(ISNUMBER($I119),$I119-TODAY(),IF(ISNUMBER($D119),$D119-TODAY(),"")),""))</f>
        <v/>
      </c>
      <c r="R119" s="19">
        <f>IFERROR(IF($A119="","",IF(OR($B119="",$C119="",$D119="",$E119="",$F119="",$H119=""),"Check required fields",IF(OR(AND(ISNUMBER($D119),ISNUMBER($C119),$D119&lt;$C119),AND(ISNUMBER($I119),ISNUMBER($C119),$I119&lt;$C119)),"Check date order",IF($H119=Assumptions!$E$10,"No action",IF(AND($H119=Assumptions!$E$8,$G119=""),"Assign room",IF(AND($H119=Assumptions!$E$8,$I119=""),"Confirm start",IF(AND($H119=Assumptions!$E$9,$G119&lt;&gt;""),"Review room assignment",IF(OR($S119="Review program",$S119="Review room"),"Check room setup",IF(AND($P119&gt;0,$Q119&lt;&gt;"",$Q119&lt;=Assumptions!$N$10),"Onboarding due soon",IF($P119&gt;0,"Onboarding check","Ready")))))))))),IF($A119="","","Check required fields"))</f>
        <v/>
      </c>
      <c r="S119" s="19">
        <f>IF($A119="","",IF($G119="","Unassigned",IFERROR(IF(VLOOKUP($G119,Assumptions!$A$5:$B$10,2,FALSE)=$E119,"Match","Review program"),"Review room")))</f>
        <v/>
      </c>
    </row>
    <row r="120" ht="34" customHeight="1">
      <c r="A120" s="15" t="n"/>
      <c r="B120" s="16" t="n"/>
      <c r="C120" s="25" t="n"/>
      <c r="D120" s="25" t="n"/>
      <c r="E120" s="18" t="n"/>
      <c r="F120" s="18" t="n"/>
      <c r="G120" s="18" t="n"/>
      <c r="H120" s="18" t="n"/>
      <c r="I120" s="25" t="n"/>
      <c r="J120" s="18" t="n"/>
      <c r="K120" s="18" t="n"/>
      <c r="L120" s="18" t="n"/>
      <c r="M120" s="18" t="n"/>
      <c r="N120" s="16" t="n"/>
      <c r="O120" s="25" t="n"/>
      <c r="P120" s="11">
        <f>IF($A120="","",COUNTIF($J120:$M120,Assumptions!$K$6)+COUNTBLANK($J120:$M120))</f>
        <v/>
      </c>
      <c r="Q120" s="11">
        <f>IF($A120="","",IFERROR(IF(ISNUMBER($I120),$I120-TODAY(),IF(ISNUMBER($D120),$D120-TODAY(),"")),""))</f>
        <v/>
      </c>
      <c r="R120" s="20">
        <f>IFERROR(IF($A120="","",IF(OR($B120="",$C120="",$D120="",$E120="",$F120="",$H120=""),"Check required fields",IF(OR(AND(ISNUMBER($D120),ISNUMBER($C120),$D120&lt;$C120),AND(ISNUMBER($I120),ISNUMBER($C120),$I120&lt;$C120)),"Check date order",IF($H120=Assumptions!$E$10,"No action",IF(AND($H120=Assumptions!$E$8,$G120=""),"Assign room",IF(AND($H120=Assumptions!$E$8,$I120=""),"Confirm start",IF(AND($H120=Assumptions!$E$9,$G120&lt;&gt;""),"Review room assignment",IF(OR($S120="Review program",$S120="Review room"),"Check room setup",IF(AND($P120&gt;0,$Q120&lt;&gt;"",$Q120&lt;=Assumptions!$N$10),"Onboarding due soon",IF($P120&gt;0,"Onboarding check","Ready")))))))))),IF($A120="","","Check required fields"))</f>
        <v/>
      </c>
      <c r="S120" s="20">
        <f>IF($A120="","",IF($G120="","Unassigned",IFERROR(IF(VLOOKUP($G120,Assumptions!$A$5:$B$10,2,FALSE)=$E120,"Match","Review program"),"Review room")))</f>
        <v/>
      </c>
    </row>
    <row r="121" ht="34" customHeight="1">
      <c r="A121" s="15" t="n"/>
      <c r="B121" s="16" t="n"/>
      <c r="C121" s="25" t="n"/>
      <c r="D121" s="25" t="n"/>
      <c r="E121" s="18" t="n"/>
      <c r="F121" s="18" t="n"/>
      <c r="G121" s="18" t="n"/>
      <c r="H121" s="18" t="n"/>
      <c r="I121" s="25" t="n"/>
      <c r="J121" s="18" t="n"/>
      <c r="K121" s="18" t="n"/>
      <c r="L121" s="18" t="n"/>
      <c r="M121" s="18" t="n"/>
      <c r="N121" s="16" t="n"/>
      <c r="O121" s="25" t="n"/>
      <c r="P121" s="9">
        <f>IF($A121="","",COUNTIF($J121:$M121,Assumptions!$K$6)+COUNTBLANK($J121:$M121))</f>
        <v/>
      </c>
      <c r="Q121" s="9">
        <f>IF($A121="","",IFERROR(IF(ISNUMBER($I121),$I121-TODAY(),IF(ISNUMBER($D121),$D121-TODAY(),"")),""))</f>
        <v/>
      </c>
      <c r="R121" s="19">
        <f>IFERROR(IF($A121="","",IF(OR($B121="",$C121="",$D121="",$E121="",$F121="",$H121=""),"Check required fields",IF(OR(AND(ISNUMBER($D121),ISNUMBER($C121),$D121&lt;$C121),AND(ISNUMBER($I121),ISNUMBER($C121),$I121&lt;$C121)),"Check date order",IF($H121=Assumptions!$E$10,"No action",IF(AND($H121=Assumptions!$E$8,$G121=""),"Assign room",IF(AND($H121=Assumptions!$E$8,$I121=""),"Confirm start",IF(AND($H121=Assumptions!$E$9,$G121&lt;&gt;""),"Review room assignment",IF(OR($S121="Review program",$S121="Review room"),"Check room setup",IF(AND($P121&gt;0,$Q121&lt;&gt;"",$Q121&lt;=Assumptions!$N$10),"Onboarding due soon",IF($P121&gt;0,"Onboarding check","Ready")))))))))),IF($A121="","","Check required fields"))</f>
        <v/>
      </c>
      <c r="S121" s="19">
        <f>IF($A121="","",IF($G121="","Unassigned",IFERROR(IF(VLOOKUP($G121,Assumptions!$A$5:$B$10,2,FALSE)=$E121,"Match","Review program"),"Review room")))</f>
        <v/>
      </c>
    </row>
    <row r="122" ht="34" customHeight="1">
      <c r="A122" s="15" t="n"/>
      <c r="B122" s="16" t="n"/>
      <c r="C122" s="25" t="n"/>
      <c r="D122" s="25" t="n"/>
      <c r="E122" s="18" t="n"/>
      <c r="F122" s="18" t="n"/>
      <c r="G122" s="18" t="n"/>
      <c r="H122" s="18" t="n"/>
      <c r="I122" s="25" t="n"/>
      <c r="J122" s="18" t="n"/>
      <c r="K122" s="18" t="n"/>
      <c r="L122" s="18" t="n"/>
      <c r="M122" s="18" t="n"/>
      <c r="N122" s="16" t="n"/>
      <c r="O122" s="25" t="n"/>
      <c r="P122" s="11">
        <f>IF($A122="","",COUNTIF($J122:$M122,Assumptions!$K$6)+COUNTBLANK($J122:$M122))</f>
        <v/>
      </c>
      <c r="Q122" s="11">
        <f>IF($A122="","",IFERROR(IF(ISNUMBER($I122),$I122-TODAY(),IF(ISNUMBER($D122),$D122-TODAY(),"")),""))</f>
        <v/>
      </c>
      <c r="R122" s="20">
        <f>IFERROR(IF($A122="","",IF(OR($B122="",$C122="",$D122="",$E122="",$F122="",$H122=""),"Check required fields",IF(OR(AND(ISNUMBER($D122),ISNUMBER($C122),$D122&lt;$C122),AND(ISNUMBER($I122),ISNUMBER($C122),$I122&lt;$C122)),"Check date order",IF($H122=Assumptions!$E$10,"No action",IF(AND($H122=Assumptions!$E$8,$G122=""),"Assign room",IF(AND($H122=Assumptions!$E$8,$I122=""),"Confirm start",IF(AND($H122=Assumptions!$E$9,$G122&lt;&gt;""),"Review room assignment",IF(OR($S122="Review program",$S122="Review room"),"Check room setup",IF(AND($P122&gt;0,$Q122&lt;&gt;"",$Q122&lt;=Assumptions!$N$10),"Onboarding due soon",IF($P122&gt;0,"Onboarding check","Ready")))))))))),IF($A122="","","Check required fields"))</f>
        <v/>
      </c>
      <c r="S122" s="20">
        <f>IF($A122="","",IF($G122="","Unassigned",IFERROR(IF(VLOOKUP($G122,Assumptions!$A$5:$B$10,2,FALSE)=$E122,"Match","Review program"),"Review room")))</f>
        <v/>
      </c>
    </row>
    <row r="123" ht="34" customHeight="1">
      <c r="A123" s="15" t="n"/>
      <c r="B123" s="16" t="n"/>
      <c r="C123" s="25" t="n"/>
      <c r="D123" s="25" t="n"/>
      <c r="E123" s="18" t="n"/>
      <c r="F123" s="18" t="n"/>
      <c r="G123" s="18" t="n"/>
      <c r="H123" s="18" t="n"/>
      <c r="I123" s="25" t="n"/>
      <c r="J123" s="18" t="n"/>
      <c r="K123" s="18" t="n"/>
      <c r="L123" s="18" t="n"/>
      <c r="M123" s="18" t="n"/>
      <c r="N123" s="16" t="n"/>
      <c r="O123" s="25" t="n"/>
      <c r="P123" s="9">
        <f>IF($A123="","",COUNTIF($J123:$M123,Assumptions!$K$6)+COUNTBLANK($J123:$M123))</f>
        <v/>
      </c>
      <c r="Q123" s="9">
        <f>IF($A123="","",IFERROR(IF(ISNUMBER($I123),$I123-TODAY(),IF(ISNUMBER($D123),$D123-TODAY(),"")),""))</f>
        <v/>
      </c>
      <c r="R123" s="19">
        <f>IFERROR(IF($A123="","",IF(OR($B123="",$C123="",$D123="",$E123="",$F123="",$H123=""),"Check required fields",IF(OR(AND(ISNUMBER($D123),ISNUMBER($C123),$D123&lt;$C123),AND(ISNUMBER($I123),ISNUMBER($C123),$I123&lt;$C123)),"Check date order",IF($H123=Assumptions!$E$10,"No action",IF(AND($H123=Assumptions!$E$8,$G123=""),"Assign room",IF(AND($H123=Assumptions!$E$8,$I123=""),"Confirm start",IF(AND($H123=Assumptions!$E$9,$G123&lt;&gt;""),"Review room assignment",IF(OR($S123="Review program",$S123="Review room"),"Check room setup",IF(AND($P123&gt;0,$Q123&lt;&gt;"",$Q123&lt;=Assumptions!$N$10),"Onboarding due soon",IF($P123&gt;0,"Onboarding check","Ready")))))))))),IF($A123="","","Check required fields"))</f>
        <v/>
      </c>
      <c r="S123" s="19">
        <f>IF($A123="","",IF($G123="","Unassigned",IFERROR(IF(VLOOKUP($G123,Assumptions!$A$5:$B$10,2,FALSE)=$E123,"Match","Review program"),"Review room")))</f>
        <v/>
      </c>
    </row>
    <row r="124" ht="34" customHeight="1">
      <c r="A124" s="15" t="n"/>
      <c r="B124" s="16" t="n"/>
      <c r="C124" s="25" t="n"/>
      <c r="D124" s="25" t="n"/>
      <c r="E124" s="18" t="n"/>
      <c r="F124" s="18" t="n"/>
      <c r="G124" s="18" t="n"/>
      <c r="H124" s="18" t="n"/>
      <c r="I124" s="25" t="n"/>
      <c r="J124" s="18" t="n"/>
      <c r="K124" s="18" t="n"/>
      <c r="L124" s="18" t="n"/>
      <c r="M124" s="18" t="n"/>
      <c r="N124" s="16" t="n"/>
      <c r="O124" s="25" t="n"/>
      <c r="P124" s="11">
        <f>IF($A124="","",COUNTIF($J124:$M124,Assumptions!$K$6)+COUNTBLANK($J124:$M124))</f>
        <v/>
      </c>
      <c r="Q124" s="11">
        <f>IF($A124="","",IFERROR(IF(ISNUMBER($I124),$I124-TODAY(),IF(ISNUMBER($D124),$D124-TODAY(),"")),""))</f>
        <v/>
      </c>
      <c r="R124" s="20">
        <f>IFERROR(IF($A124="","",IF(OR($B124="",$C124="",$D124="",$E124="",$F124="",$H124=""),"Check required fields",IF(OR(AND(ISNUMBER($D124),ISNUMBER($C124),$D124&lt;$C124),AND(ISNUMBER($I124),ISNUMBER($C124),$I124&lt;$C124)),"Check date order",IF($H124=Assumptions!$E$10,"No action",IF(AND($H124=Assumptions!$E$8,$G124=""),"Assign room",IF(AND($H124=Assumptions!$E$8,$I124=""),"Confirm start",IF(AND($H124=Assumptions!$E$9,$G124&lt;&gt;""),"Review room assignment",IF(OR($S124="Review program",$S124="Review room"),"Check room setup",IF(AND($P124&gt;0,$Q124&lt;&gt;"",$Q124&lt;=Assumptions!$N$10),"Onboarding due soon",IF($P124&gt;0,"Onboarding check","Ready")))))))))),IF($A124="","","Check required fields"))</f>
        <v/>
      </c>
      <c r="S124" s="20">
        <f>IF($A124="","",IF($G124="","Unassigned",IFERROR(IF(VLOOKUP($G124,Assumptions!$A$5:$B$10,2,FALSE)=$E124,"Match","Review program"),"Review room")))</f>
        <v/>
      </c>
    </row>
    <row r="125" ht="34" customHeight="1">
      <c r="A125" s="15" t="n"/>
      <c r="B125" s="16" t="n"/>
      <c r="C125" s="25" t="n"/>
      <c r="D125" s="25" t="n"/>
      <c r="E125" s="18" t="n"/>
      <c r="F125" s="18" t="n"/>
      <c r="G125" s="18" t="n"/>
      <c r="H125" s="18" t="n"/>
      <c r="I125" s="25" t="n"/>
      <c r="J125" s="18" t="n"/>
      <c r="K125" s="18" t="n"/>
      <c r="L125" s="18" t="n"/>
      <c r="M125" s="18" t="n"/>
      <c r="N125" s="16" t="n"/>
      <c r="O125" s="25" t="n"/>
      <c r="P125" s="9">
        <f>IF($A125="","",COUNTIF($J125:$M125,Assumptions!$K$6)+COUNTBLANK($J125:$M125))</f>
        <v/>
      </c>
      <c r="Q125" s="9">
        <f>IF($A125="","",IFERROR(IF(ISNUMBER($I125),$I125-TODAY(),IF(ISNUMBER($D125),$D125-TODAY(),"")),""))</f>
        <v/>
      </c>
      <c r="R125" s="19">
        <f>IFERROR(IF($A125="","",IF(OR($B125="",$C125="",$D125="",$E125="",$F125="",$H125=""),"Check required fields",IF(OR(AND(ISNUMBER($D125),ISNUMBER($C125),$D125&lt;$C125),AND(ISNUMBER($I125),ISNUMBER($C125),$I125&lt;$C125)),"Check date order",IF($H125=Assumptions!$E$10,"No action",IF(AND($H125=Assumptions!$E$8,$G125=""),"Assign room",IF(AND($H125=Assumptions!$E$8,$I125=""),"Confirm start",IF(AND($H125=Assumptions!$E$9,$G125&lt;&gt;""),"Review room assignment",IF(OR($S125="Review program",$S125="Review room"),"Check room setup",IF(AND($P125&gt;0,$Q125&lt;&gt;"",$Q125&lt;=Assumptions!$N$10),"Onboarding due soon",IF($P125&gt;0,"Onboarding check","Ready")))))))))),IF($A125="","","Check required fields"))</f>
        <v/>
      </c>
      <c r="S125" s="19">
        <f>IF($A125="","",IF($G125="","Unassigned",IFERROR(IF(VLOOKUP($G125,Assumptions!$A$5:$B$10,2,FALSE)=$E125,"Match","Review program"),"Review room")))</f>
        <v/>
      </c>
    </row>
    <row r="126" ht="34" customHeight="1">
      <c r="A126" s="15" t="n"/>
      <c r="B126" s="16" t="n"/>
      <c r="C126" s="25" t="n"/>
      <c r="D126" s="25" t="n"/>
      <c r="E126" s="18" t="n"/>
      <c r="F126" s="18" t="n"/>
      <c r="G126" s="18" t="n"/>
      <c r="H126" s="18" t="n"/>
      <c r="I126" s="25" t="n"/>
      <c r="J126" s="18" t="n"/>
      <c r="K126" s="18" t="n"/>
      <c r="L126" s="18" t="n"/>
      <c r="M126" s="18" t="n"/>
      <c r="N126" s="16" t="n"/>
      <c r="O126" s="25" t="n"/>
      <c r="P126" s="11">
        <f>IF($A126="","",COUNTIF($J126:$M126,Assumptions!$K$6)+COUNTBLANK($J126:$M126))</f>
        <v/>
      </c>
      <c r="Q126" s="11">
        <f>IF($A126="","",IFERROR(IF(ISNUMBER($I126),$I126-TODAY(),IF(ISNUMBER($D126),$D126-TODAY(),"")),""))</f>
        <v/>
      </c>
      <c r="R126" s="20">
        <f>IFERROR(IF($A126="","",IF(OR($B126="",$C126="",$D126="",$E126="",$F126="",$H126=""),"Check required fields",IF(OR(AND(ISNUMBER($D126),ISNUMBER($C126),$D126&lt;$C126),AND(ISNUMBER($I126),ISNUMBER($C126),$I126&lt;$C126)),"Check date order",IF($H126=Assumptions!$E$10,"No action",IF(AND($H126=Assumptions!$E$8,$G126=""),"Assign room",IF(AND($H126=Assumptions!$E$8,$I126=""),"Confirm start",IF(AND($H126=Assumptions!$E$9,$G126&lt;&gt;""),"Review room assignment",IF(OR($S126="Review program",$S126="Review room"),"Check room setup",IF(AND($P126&gt;0,$Q126&lt;&gt;"",$Q126&lt;=Assumptions!$N$10),"Onboarding due soon",IF($P126&gt;0,"Onboarding check","Ready")))))))))),IF($A126="","","Check required fields"))</f>
        <v/>
      </c>
      <c r="S126" s="20">
        <f>IF($A126="","",IF($G126="","Unassigned",IFERROR(IF(VLOOKUP($G126,Assumptions!$A$5:$B$10,2,FALSE)=$E126,"Match","Review program"),"Review room")))</f>
        <v/>
      </c>
    </row>
    <row r="127" ht="34" customHeight="1">
      <c r="A127" s="15" t="n"/>
      <c r="B127" s="16" t="n"/>
      <c r="C127" s="25" t="n"/>
      <c r="D127" s="25" t="n"/>
      <c r="E127" s="18" t="n"/>
      <c r="F127" s="18" t="n"/>
      <c r="G127" s="18" t="n"/>
      <c r="H127" s="18" t="n"/>
      <c r="I127" s="25" t="n"/>
      <c r="J127" s="18" t="n"/>
      <c r="K127" s="18" t="n"/>
      <c r="L127" s="18" t="n"/>
      <c r="M127" s="18" t="n"/>
      <c r="N127" s="16" t="n"/>
      <c r="O127" s="25" t="n"/>
      <c r="P127" s="9">
        <f>IF($A127="","",COUNTIF($J127:$M127,Assumptions!$K$6)+COUNTBLANK($J127:$M127))</f>
        <v/>
      </c>
      <c r="Q127" s="9">
        <f>IF($A127="","",IFERROR(IF(ISNUMBER($I127),$I127-TODAY(),IF(ISNUMBER($D127),$D127-TODAY(),"")),""))</f>
        <v/>
      </c>
      <c r="R127" s="19">
        <f>IFERROR(IF($A127="","",IF(OR($B127="",$C127="",$D127="",$E127="",$F127="",$H127=""),"Check required fields",IF(OR(AND(ISNUMBER($D127),ISNUMBER($C127),$D127&lt;$C127),AND(ISNUMBER($I127),ISNUMBER($C127),$I127&lt;$C127)),"Check date order",IF($H127=Assumptions!$E$10,"No action",IF(AND($H127=Assumptions!$E$8,$G127=""),"Assign room",IF(AND($H127=Assumptions!$E$8,$I127=""),"Confirm start",IF(AND($H127=Assumptions!$E$9,$G127&lt;&gt;""),"Review room assignment",IF(OR($S127="Review program",$S127="Review room"),"Check room setup",IF(AND($P127&gt;0,$Q127&lt;&gt;"",$Q127&lt;=Assumptions!$N$10),"Onboarding due soon",IF($P127&gt;0,"Onboarding check","Ready")))))))))),IF($A127="","","Check required fields"))</f>
        <v/>
      </c>
      <c r="S127" s="19">
        <f>IF($A127="","",IF($G127="","Unassigned",IFERROR(IF(VLOOKUP($G127,Assumptions!$A$5:$B$10,2,FALSE)=$E127,"Match","Review program"),"Review room")))</f>
        <v/>
      </c>
    </row>
    <row r="128" ht="34" customHeight="1">
      <c r="A128" s="15" t="n"/>
      <c r="B128" s="16" t="n"/>
      <c r="C128" s="25" t="n"/>
      <c r="D128" s="25" t="n"/>
      <c r="E128" s="18" t="n"/>
      <c r="F128" s="18" t="n"/>
      <c r="G128" s="18" t="n"/>
      <c r="H128" s="18" t="n"/>
      <c r="I128" s="25" t="n"/>
      <c r="J128" s="18" t="n"/>
      <c r="K128" s="18" t="n"/>
      <c r="L128" s="18" t="n"/>
      <c r="M128" s="18" t="n"/>
      <c r="N128" s="16" t="n"/>
      <c r="O128" s="25" t="n"/>
      <c r="P128" s="11">
        <f>IF($A128="","",COUNTIF($J128:$M128,Assumptions!$K$6)+COUNTBLANK($J128:$M128))</f>
        <v/>
      </c>
      <c r="Q128" s="11">
        <f>IF($A128="","",IFERROR(IF(ISNUMBER($I128),$I128-TODAY(),IF(ISNUMBER($D128),$D128-TODAY(),"")),""))</f>
        <v/>
      </c>
      <c r="R128" s="20">
        <f>IFERROR(IF($A128="","",IF(OR($B128="",$C128="",$D128="",$E128="",$F128="",$H128=""),"Check required fields",IF(OR(AND(ISNUMBER($D128),ISNUMBER($C128),$D128&lt;$C128),AND(ISNUMBER($I128),ISNUMBER($C128),$I128&lt;$C128)),"Check date order",IF($H128=Assumptions!$E$10,"No action",IF(AND($H128=Assumptions!$E$8,$G128=""),"Assign room",IF(AND($H128=Assumptions!$E$8,$I128=""),"Confirm start",IF(AND($H128=Assumptions!$E$9,$G128&lt;&gt;""),"Review room assignment",IF(OR($S128="Review program",$S128="Review room"),"Check room setup",IF(AND($P128&gt;0,$Q128&lt;&gt;"",$Q128&lt;=Assumptions!$N$10),"Onboarding due soon",IF($P128&gt;0,"Onboarding check","Ready")))))))))),IF($A128="","","Check required fields"))</f>
        <v/>
      </c>
      <c r="S128" s="20">
        <f>IF($A128="","",IF($G128="","Unassigned",IFERROR(IF(VLOOKUP($G128,Assumptions!$A$5:$B$10,2,FALSE)=$E128,"Match","Review program"),"Review room")))</f>
        <v/>
      </c>
    </row>
    <row r="129" ht="34" customHeight="1">
      <c r="A129" s="15" t="n"/>
      <c r="B129" s="16" t="n"/>
      <c r="C129" s="25" t="n"/>
      <c r="D129" s="25" t="n"/>
      <c r="E129" s="18" t="n"/>
      <c r="F129" s="18" t="n"/>
      <c r="G129" s="18" t="n"/>
      <c r="H129" s="18" t="n"/>
      <c r="I129" s="25" t="n"/>
      <c r="J129" s="18" t="n"/>
      <c r="K129" s="18" t="n"/>
      <c r="L129" s="18" t="n"/>
      <c r="M129" s="18" t="n"/>
      <c r="N129" s="16" t="n"/>
      <c r="O129" s="25" t="n"/>
      <c r="P129" s="9">
        <f>IF($A129="","",COUNTIF($J129:$M129,Assumptions!$K$6)+COUNTBLANK($J129:$M129))</f>
        <v/>
      </c>
      <c r="Q129" s="9">
        <f>IF($A129="","",IFERROR(IF(ISNUMBER($I129),$I129-TODAY(),IF(ISNUMBER($D129),$D129-TODAY(),"")),""))</f>
        <v/>
      </c>
      <c r="R129" s="19">
        <f>IFERROR(IF($A129="","",IF(OR($B129="",$C129="",$D129="",$E129="",$F129="",$H129=""),"Check required fields",IF(OR(AND(ISNUMBER($D129),ISNUMBER($C129),$D129&lt;$C129),AND(ISNUMBER($I129),ISNUMBER($C129),$I129&lt;$C129)),"Check date order",IF($H129=Assumptions!$E$10,"No action",IF(AND($H129=Assumptions!$E$8,$G129=""),"Assign room",IF(AND($H129=Assumptions!$E$8,$I129=""),"Confirm start",IF(AND($H129=Assumptions!$E$9,$G129&lt;&gt;""),"Review room assignment",IF(OR($S129="Review program",$S129="Review room"),"Check room setup",IF(AND($P129&gt;0,$Q129&lt;&gt;"",$Q129&lt;=Assumptions!$N$10),"Onboarding due soon",IF($P129&gt;0,"Onboarding check","Ready")))))))))),IF($A129="","","Check required fields"))</f>
        <v/>
      </c>
      <c r="S129" s="19">
        <f>IF($A129="","",IF($G129="","Unassigned",IFERROR(IF(VLOOKUP($G129,Assumptions!$A$5:$B$10,2,FALSE)=$E129,"Match","Review program"),"Review room")))</f>
        <v/>
      </c>
    </row>
    <row r="130" ht="34" customHeight="1">
      <c r="A130" s="15" t="n"/>
      <c r="B130" s="16" t="n"/>
      <c r="C130" s="25" t="n"/>
      <c r="D130" s="25" t="n"/>
      <c r="E130" s="18" t="n"/>
      <c r="F130" s="18" t="n"/>
      <c r="G130" s="18" t="n"/>
      <c r="H130" s="18" t="n"/>
      <c r="I130" s="25" t="n"/>
      <c r="J130" s="18" t="n"/>
      <c r="K130" s="18" t="n"/>
      <c r="L130" s="18" t="n"/>
      <c r="M130" s="18" t="n"/>
      <c r="N130" s="16" t="n"/>
      <c r="O130" s="25" t="n"/>
      <c r="P130" s="11">
        <f>IF($A130="","",COUNTIF($J130:$M130,Assumptions!$K$6)+COUNTBLANK($J130:$M130))</f>
        <v/>
      </c>
      <c r="Q130" s="11">
        <f>IF($A130="","",IFERROR(IF(ISNUMBER($I130),$I130-TODAY(),IF(ISNUMBER($D130),$D130-TODAY(),"")),""))</f>
        <v/>
      </c>
      <c r="R130" s="20">
        <f>IFERROR(IF($A130="","",IF(OR($B130="",$C130="",$D130="",$E130="",$F130="",$H130=""),"Check required fields",IF(OR(AND(ISNUMBER($D130),ISNUMBER($C130),$D130&lt;$C130),AND(ISNUMBER($I130),ISNUMBER($C130),$I130&lt;$C130)),"Check date order",IF($H130=Assumptions!$E$10,"No action",IF(AND($H130=Assumptions!$E$8,$G130=""),"Assign room",IF(AND($H130=Assumptions!$E$8,$I130=""),"Confirm start",IF(AND($H130=Assumptions!$E$9,$G130&lt;&gt;""),"Review room assignment",IF(OR($S130="Review program",$S130="Review room"),"Check room setup",IF(AND($P130&gt;0,$Q130&lt;&gt;"",$Q130&lt;=Assumptions!$N$10),"Onboarding due soon",IF($P130&gt;0,"Onboarding check","Ready")))))))))),IF($A130="","","Check required fields"))</f>
        <v/>
      </c>
      <c r="S130" s="20">
        <f>IF($A130="","",IF($G130="","Unassigned",IFERROR(IF(VLOOKUP($G130,Assumptions!$A$5:$B$10,2,FALSE)=$E130,"Match","Review program"),"Review room")))</f>
        <v/>
      </c>
    </row>
    <row r="131" ht="34" customHeight="1">
      <c r="A131" s="15" t="n"/>
      <c r="B131" s="16" t="n"/>
      <c r="C131" s="25" t="n"/>
      <c r="D131" s="25" t="n"/>
      <c r="E131" s="18" t="n"/>
      <c r="F131" s="18" t="n"/>
      <c r="G131" s="18" t="n"/>
      <c r="H131" s="18" t="n"/>
      <c r="I131" s="25" t="n"/>
      <c r="J131" s="18" t="n"/>
      <c r="K131" s="18" t="n"/>
      <c r="L131" s="18" t="n"/>
      <c r="M131" s="18" t="n"/>
      <c r="N131" s="16" t="n"/>
      <c r="O131" s="25" t="n"/>
      <c r="P131" s="9">
        <f>IF($A131="","",COUNTIF($J131:$M131,Assumptions!$K$6)+COUNTBLANK($J131:$M131))</f>
        <v/>
      </c>
      <c r="Q131" s="9">
        <f>IF($A131="","",IFERROR(IF(ISNUMBER($I131),$I131-TODAY(),IF(ISNUMBER($D131),$D131-TODAY(),"")),""))</f>
        <v/>
      </c>
      <c r="R131" s="19">
        <f>IFERROR(IF($A131="","",IF(OR($B131="",$C131="",$D131="",$E131="",$F131="",$H131=""),"Check required fields",IF(OR(AND(ISNUMBER($D131),ISNUMBER($C131),$D131&lt;$C131),AND(ISNUMBER($I131),ISNUMBER($C131),$I131&lt;$C131)),"Check date order",IF($H131=Assumptions!$E$10,"No action",IF(AND($H131=Assumptions!$E$8,$G131=""),"Assign room",IF(AND($H131=Assumptions!$E$8,$I131=""),"Confirm start",IF(AND($H131=Assumptions!$E$9,$G131&lt;&gt;""),"Review room assignment",IF(OR($S131="Review program",$S131="Review room"),"Check room setup",IF(AND($P131&gt;0,$Q131&lt;&gt;"",$Q131&lt;=Assumptions!$N$10),"Onboarding due soon",IF($P131&gt;0,"Onboarding check","Ready")))))))))),IF($A131="","","Check required fields"))</f>
        <v/>
      </c>
      <c r="S131" s="19">
        <f>IF($A131="","",IF($G131="","Unassigned",IFERROR(IF(VLOOKUP($G131,Assumptions!$A$5:$B$10,2,FALSE)=$E131,"Match","Review program"),"Review room")))</f>
        <v/>
      </c>
    </row>
    <row r="132" ht="34" customHeight="1">
      <c r="A132" s="15" t="n"/>
      <c r="B132" s="16" t="n"/>
      <c r="C132" s="25" t="n"/>
      <c r="D132" s="25" t="n"/>
      <c r="E132" s="18" t="n"/>
      <c r="F132" s="18" t="n"/>
      <c r="G132" s="18" t="n"/>
      <c r="H132" s="18" t="n"/>
      <c r="I132" s="25" t="n"/>
      <c r="J132" s="18" t="n"/>
      <c r="K132" s="18" t="n"/>
      <c r="L132" s="18" t="n"/>
      <c r="M132" s="18" t="n"/>
      <c r="N132" s="16" t="n"/>
      <c r="O132" s="25" t="n"/>
      <c r="P132" s="11">
        <f>IF($A132="","",COUNTIF($J132:$M132,Assumptions!$K$6)+COUNTBLANK($J132:$M132))</f>
        <v/>
      </c>
      <c r="Q132" s="11">
        <f>IF($A132="","",IFERROR(IF(ISNUMBER($I132),$I132-TODAY(),IF(ISNUMBER($D132),$D132-TODAY(),"")),""))</f>
        <v/>
      </c>
      <c r="R132" s="20">
        <f>IFERROR(IF($A132="","",IF(OR($B132="",$C132="",$D132="",$E132="",$F132="",$H132=""),"Check required fields",IF(OR(AND(ISNUMBER($D132),ISNUMBER($C132),$D132&lt;$C132),AND(ISNUMBER($I132),ISNUMBER($C132),$I132&lt;$C132)),"Check date order",IF($H132=Assumptions!$E$10,"No action",IF(AND($H132=Assumptions!$E$8,$G132=""),"Assign room",IF(AND($H132=Assumptions!$E$8,$I132=""),"Confirm start",IF(AND($H132=Assumptions!$E$9,$G132&lt;&gt;""),"Review room assignment",IF(OR($S132="Review program",$S132="Review room"),"Check room setup",IF(AND($P132&gt;0,$Q132&lt;&gt;"",$Q132&lt;=Assumptions!$N$10),"Onboarding due soon",IF($P132&gt;0,"Onboarding check","Ready")))))))))),IF($A132="","","Check required fields"))</f>
        <v/>
      </c>
      <c r="S132" s="20">
        <f>IF($A132="","",IF($G132="","Unassigned",IFERROR(IF(VLOOKUP($G132,Assumptions!$A$5:$B$10,2,FALSE)=$E132,"Match","Review program"),"Review room")))</f>
        <v/>
      </c>
    </row>
    <row r="133" ht="34" customHeight="1">
      <c r="A133" s="15" t="n"/>
      <c r="B133" s="16" t="n"/>
      <c r="C133" s="25" t="n"/>
      <c r="D133" s="25" t="n"/>
      <c r="E133" s="18" t="n"/>
      <c r="F133" s="18" t="n"/>
      <c r="G133" s="18" t="n"/>
      <c r="H133" s="18" t="n"/>
      <c r="I133" s="25" t="n"/>
      <c r="J133" s="18" t="n"/>
      <c r="K133" s="18" t="n"/>
      <c r="L133" s="18" t="n"/>
      <c r="M133" s="18" t="n"/>
      <c r="N133" s="16" t="n"/>
      <c r="O133" s="25" t="n"/>
      <c r="P133" s="9">
        <f>IF($A133="","",COUNTIF($J133:$M133,Assumptions!$K$6)+COUNTBLANK($J133:$M133))</f>
        <v/>
      </c>
      <c r="Q133" s="9">
        <f>IF($A133="","",IFERROR(IF(ISNUMBER($I133),$I133-TODAY(),IF(ISNUMBER($D133),$D133-TODAY(),"")),""))</f>
        <v/>
      </c>
      <c r="R133" s="19">
        <f>IFERROR(IF($A133="","",IF(OR($B133="",$C133="",$D133="",$E133="",$F133="",$H133=""),"Check required fields",IF(OR(AND(ISNUMBER($D133),ISNUMBER($C133),$D133&lt;$C133),AND(ISNUMBER($I133),ISNUMBER($C133),$I133&lt;$C133)),"Check date order",IF($H133=Assumptions!$E$10,"No action",IF(AND($H133=Assumptions!$E$8,$G133=""),"Assign room",IF(AND($H133=Assumptions!$E$8,$I133=""),"Confirm start",IF(AND($H133=Assumptions!$E$9,$G133&lt;&gt;""),"Review room assignment",IF(OR($S133="Review program",$S133="Review room"),"Check room setup",IF(AND($P133&gt;0,$Q133&lt;&gt;"",$Q133&lt;=Assumptions!$N$10),"Onboarding due soon",IF($P133&gt;0,"Onboarding check","Ready")))))))))),IF($A133="","","Check required fields"))</f>
        <v/>
      </c>
      <c r="S133" s="19">
        <f>IF($A133="","",IF($G133="","Unassigned",IFERROR(IF(VLOOKUP($G133,Assumptions!$A$5:$B$10,2,FALSE)=$E133,"Match","Review program"),"Review room")))</f>
        <v/>
      </c>
    </row>
    <row r="134" ht="34" customHeight="1">
      <c r="A134" s="15" t="n"/>
      <c r="B134" s="16" t="n"/>
      <c r="C134" s="25" t="n"/>
      <c r="D134" s="25" t="n"/>
      <c r="E134" s="18" t="n"/>
      <c r="F134" s="18" t="n"/>
      <c r="G134" s="18" t="n"/>
      <c r="H134" s="18" t="n"/>
      <c r="I134" s="25" t="n"/>
      <c r="J134" s="18" t="n"/>
      <c r="K134" s="18" t="n"/>
      <c r="L134" s="18" t="n"/>
      <c r="M134" s="18" t="n"/>
      <c r="N134" s="16" t="n"/>
      <c r="O134" s="25" t="n"/>
      <c r="P134" s="11">
        <f>IF($A134="","",COUNTIF($J134:$M134,Assumptions!$K$6)+COUNTBLANK($J134:$M134))</f>
        <v/>
      </c>
      <c r="Q134" s="11">
        <f>IF($A134="","",IFERROR(IF(ISNUMBER($I134),$I134-TODAY(),IF(ISNUMBER($D134),$D134-TODAY(),"")),""))</f>
        <v/>
      </c>
      <c r="R134" s="20">
        <f>IFERROR(IF($A134="","",IF(OR($B134="",$C134="",$D134="",$E134="",$F134="",$H134=""),"Check required fields",IF(OR(AND(ISNUMBER($D134),ISNUMBER($C134),$D134&lt;$C134),AND(ISNUMBER($I134),ISNUMBER($C134),$I134&lt;$C134)),"Check date order",IF($H134=Assumptions!$E$10,"No action",IF(AND($H134=Assumptions!$E$8,$G134=""),"Assign room",IF(AND($H134=Assumptions!$E$8,$I134=""),"Confirm start",IF(AND($H134=Assumptions!$E$9,$G134&lt;&gt;""),"Review room assignment",IF(OR($S134="Review program",$S134="Review room"),"Check room setup",IF(AND($P134&gt;0,$Q134&lt;&gt;"",$Q134&lt;=Assumptions!$N$10),"Onboarding due soon",IF($P134&gt;0,"Onboarding check","Ready")))))))))),IF($A134="","","Check required fields"))</f>
        <v/>
      </c>
      <c r="S134" s="20">
        <f>IF($A134="","",IF($G134="","Unassigned",IFERROR(IF(VLOOKUP($G134,Assumptions!$A$5:$B$10,2,FALSE)=$E134,"Match","Review program"),"Review room")))</f>
        <v/>
      </c>
    </row>
    <row r="135" ht="34" customHeight="1">
      <c r="A135" s="15" t="n"/>
      <c r="B135" s="16" t="n"/>
      <c r="C135" s="25" t="n"/>
      <c r="D135" s="25" t="n"/>
      <c r="E135" s="18" t="n"/>
      <c r="F135" s="18" t="n"/>
      <c r="G135" s="18" t="n"/>
      <c r="H135" s="18" t="n"/>
      <c r="I135" s="25" t="n"/>
      <c r="J135" s="18" t="n"/>
      <c r="K135" s="18" t="n"/>
      <c r="L135" s="18" t="n"/>
      <c r="M135" s="18" t="n"/>
      <c r="N135" s="16" t="n"/>
      <c r="O135" s="25" t="n"/>
      <c r="P135" s="9">
        <f>IF($A135="","",COUNTIF($J135:$M135,Assumptions!$K$6)+COUNTBLANK($J135:$M135))</f>
        <v/>
      </c>
      <c r="Q135" s="9">
        <f>IF($A135="","",IFERROR(IF(ISNUMBER($I135),$I135-TODAY(),IF(ISNUMBER($D135),$D135-TODAY(),"")),""))</f>
        <v/>
      </c>
      <c r="R135" s="19">
        <f>IFERROR(IF($A135="","",IF(OR($B135="",$C135="",$D135="",$E135="",$F135="",$H135=""),"Check required fields",IF(OR(AND(ISNUMBER($D135),ISNUMBER($C135),$D135&lt;$C135),AND(ISNUMBER($I135),ISNUMBER($C135),$I135&lt;$C135)),"Check date order",IF($H135=Assumptions!$E$10,"No action",IF(AND($H135=Assumptions!$E$8,$G135=""),"Assign room",IF(AND($H135=Assumptions!$E$8,$I135=""),"Confirm start",IF(AND($H135=Assumptions!$E$9,$G135&lt;&gt;""),"Review room assignment",IF(OR($S135="Review program",$S135="Review room"),"Check room setup",IF(AND($P135&gt;0,$Q135&lt;&gt;"",$Q135&lt;=Assumptions!$N$10),"Onboarding due soon",IF($P135&gt;0,"Onboarding check","Ready")))))))))),IF($A135="","","Check required fields"))</f>
        <v/>
      </c>
      <c r="S135" s="19">
        <f>IF($A135="","",IF($G135="","Unassigned",IFERROR(IF(VLOOKUP($G135,Assumptions!$A$5:$B$10,2,FALSE)=$E135,"Match","Review program"),"Review room")))</f>
        <v/>
      </c>
    </row>
    <row r="136" ht="34" customHeight="1">
      <c r="A136" s="15" t="n"/>
      <c r="B136" s="16" t="n"/>
      <c r="C136" s="25" t="n"/>
      <c r="D136" s="25" t="n"/>
      <c r="E136" s="18" t="n"/>
      <c r="F136" s="18" t="n"/>
      <c r="G136" s="18" t="n"/>
      <c r="H136" s="18" t="n"/>
      <c r="I136" s="25" t="n"/>
      <c r="J136" s="18" t="n"/>
      <c r="K136" s="18" t="n"/>
      <c r="L136" s="18" t="n"/>
      <c r="M136" s="18" t="n"/>
      <c r="N136" s="16" t="n"/>
      <c r="O136" s="25" t="n"/>
      <c r="P136" s="11">
        <f>IF($A136="","",COUNTIF($J136:$M136,Assumptions!$K$6)+COUNTBLANK($J136:$M136))</f>
        <v/>
      </c>
      <c r="Q136" s="11">
        <f>IF($A136="","",IFERROR(IF(ISNUMBER($I136),$I136-TODAY(),IF(ISNUMBER($D136),$D136-TODAY(),"")),""))</f>
        <v/>
      </c>
      <c r="R136" s="20">
        <f>IFERROR(IF($A136="","",IF(OR($B136="",$C136="",$D136="",$E136="",$F136="",$H136=""),"Check required fields",IF(OR(AND(ISNUMBER($D136),ISNUMBER($C136),$D136&lt;$C136),AND(ISNUMBER($I136),ISNUMBER($C136),$I136&lt;$C136)),"Check date order",IF($H136=Assumptions!$E$10,"No action",IF(AND($H136=Assumptions!$E$8,$G136=""),"Assign room",IF(AND($H136=Assumptions!$E$8,$I136=""),"Confirm start",IF(AND($H136=Assumptions!$E$9,$G136&lt;&gt;""),"Review room assignment",IF(OR($S136="Review program",$S136="Review room"),"Check room setup",IF(AND($P136&gt;0,$Q136&lt;&gt;"",$Q136&lt;=Assumptions!$N$10),"Onboarding due soon",IF($P136&gt;0,"Onboarding check","Ready")))))))))),IF($A136="","","Check required fields"))</f>
        <v/>
      </c>
      <c r="S136" s="20">
        <f>IF($A136="","",IF($G136="","Unassigned",IFERROR(IF(VLOOKUP($G136,Assumptions!$A$5:$B$10,2,FALSE)=$E136,"Match","Review program"),"Review room")))</f>
        <v/>
      </c>
    </row>
    <row r="137" ht="34" customHeight="1">
      <c r="A137" s="15" t="n"/>
      <c r="B137" s="16" t="n"/>
      <c r="C137" s="25" t="n"/>
      <c r="D137" s="25" t="n"/>
      <c r="E137" s="18" t="n"/>
      <c r="F137" s="18" t="n"/>
      <c r="G137" s="18" t="n"/>
      <c r="H137" s="18" t="n"/>
      <c r="I137" s="25" t="n"/>
      <c r="J137" s="18" t="n"/>
      <c r="K137" s="18" t="n"/>
      <c r="L137" s="18" t="n"/>
      <c r="M137" s="18" t="n"/>
      <c r="N137" s="16" t="n"/>
      <c r="O137" s="25" t="n"/>
      <c r="P137" s="9">
        <f>IF($A137="","",COUNTIF($J137:$M137,Assumptions!$K$6)+COUNTBLANK($J137:$M137))</f>
        <v/>
      </c>
      <c r="Q137" s="9">
        <f>IF($A137="","",IFERROR(IF(ISNUMBER($I137),$I137-TODAY(),IF(ISNUMBER($D137),$D137-TODAY(),"")),""))</f>
        <v/>
      </c>
      <c r="R137" s="19">
        <f>IFERROR(IF($A137="","",IF(OR($B137="",$C137="",$D137="",$E137="",$F137="",$H137=""),"Check required fields",IF(OR(AND(ISNUMBER($D137),ISNUMBER($C137),$D137&lt;$C137),AND(ISNUMBER($I137),ISNUMBER($C137),$I137&lt;$C137)),"Check date order",IF($H137=Assumptions!$E$10,"No action",IF(AND($H137=Assumptions!$E$8,$G137=""),"Assign room",IF(AND($H137=Assumptions!$E$8,$I137=""),"Confirm start",IF(AND($H137=Assumptions!$E$9,$G137&lt;&gt;""),"Review room assignment",IF(OR($S137="Review program",$S137="Review room"),"Check room setup",IF(AND($P137&gt;0,$Q137&lt;&gt;"",$Q137&lt;=Assumptions!$N$10),"Onboarding due soon",IF($P137&gt;0,"Onboarding check","Ready")))))))))),IF($A137="","","Check required fields"))</f>
        <v/>
      </c>
      <c r="S137" s="19">
        <f>IF($A137="","",IF($G137="","Unassigned",IFERROR(IF(VLOOKUP($G137,Assumptions!$A$5:$B$10,2,FALSE)=$E137,"Match","Review program"),"Review room")))</f>
        <v/>
      </c>
    </row>
    <row r="138" ht="34" customHeight="1">
      <c r="A138" s="15" t="n"/>
      <c r="B138" s="16" t="n"/>
      <c r="C138" s="25" t="n"/>
      <c r="D138" s="25" t="n"/>
      <c r="E138" s="18" t="n"/>
      <c r="F138" s="18" t="n"/>
      <c r="G138" s="18" t="n"/>
      <c r="H138" s="18" t="n"/>
      <c r="I138" s="25" t="n"/>
      <c r="J138" s="18" t="n"/>
      <c r="K138" s="18" t="n"/>
      <c r="L138" s="18" t="n"/>
      <c r="M138" s="18" t="n"/>
      <c r="N138" s="16" t="n"/>
      <c r="O138" s="25" t="n"/>
      <c r="P138" s="11">
        <f>IF($A138="","",COUNTIF($J138:$M138,Assumptions!$K$6)+COUNTBLANK($J138:$M138))</f>
        <v/>
      </c>
      <c r="Q138" s="11">
        <f>IF($A138="","",IFERROR(IF(ISNUMBER($I138),$I138-TODAY(),IF(ISNUMBER($D138),$D138-TODAY(),"")),""))</f>
        <v/>
      </c>
      <c r="R138" s="20">
        <f>IFERROR(IF($A138="","",IF(OR($B138="",$C138="",$D138="",$E138="",$F138="",$H138=""),"Check required fields",IF(OR(AND(ISNUMBER($D138),ISNUMBER($C138),$D138&lt;$C138),AND(ISNUMBER($I138),ISNUMBER($C138),$I138&lt;$C138)),"Check date order",IF($H138=Assumptions!$E$10,"No action",IF(AND($H138=Assumptions!$E$8,$G138=""),"Assign room",IF(AND($H138=Assumptions!$E$8,$I138=""),"Confirm start",IF(AND($H138=Assumptions!$E$9,$G138&lt;&gt;""),"Review room assignment",IF(OR($S138="Review program",$S138="Review room"),"Check room setup",IF(AND($P138&gt;0,$Q138&lt;&gt;"",$Q138&lt;=Assumptions!$N$10),"Onboarding due soon",IF($P138&gt;0,"Onboarding check","Ready")))))))))),IF($A138="","","Check required fields"))</f>
        <v/>
      </c>
      <c r="S138" s="20">
        <f>IF($A138="","",IF($G138="","Unassigned",IFERROR(IF(VLOOKUP($G138,Assumptions!$A$5:$B$10,2,FALSE)=$E138,"Match","Review program"),"Review room")))</f>
        <v/>
      </c>
    </row>
    <row r="139" ht="34" customHeight="1">
      <c r="A139" s="15" t="n"/>
      <c r="B139" s="16" t="n"/>
      <c r="C139" s="25" t="n"/>
      <c r="D139" s="25" t="n"/>
      <c r="E139" s="18" t="n"/>
      <c r="F139" s="18" t="n"/>
      <c r="G139" s="18" t="n"/>
      <c r="H139" s="18" t="n"/>
      <c r="I139" s="25" t="n"/>
      <c r="J139" s="18" t="n"/>
      <c r="K139" s="18" t="n"/>
      <c r="L139" s="18" t="n"/>
      <c r="M139" s="18" t="n"/>
      <c r="N139" s="16" t="n"/>
      <c r="O139" s="25" t="n"/>
      <c r="P139" s="9">
        <f>IF($A139="","",COUNTIF($J139:$M139,Assumptions!$K$6)+COUNTBLANK($J139:$M139))</f>
        <v/>
      </c>
      <c r="Q139" s="9">
        <f>IF($A139="","",IFERROR(IF(ISNUMBER($I139),$I139-TODAY(),IF(ISNUMBER($D139),$D139-TODAY(),"")),""))</f>
        <v/>
      </c>
      <c r="R139" s="19">
        <f>IFERROR(IF($A139="","",IF(OR($B139="",$C139="",$D139="",$E139="",$F139="",$H139=""),"Check required fields",IF(OR(AND(ISNUMBER($D139),ISNUMBER($C139),$D139&lt;$C139),AND(ISNUMBER($I139),ISNUMBER($C139),$I139&lt;$C139)),"Check date order",IF($H139=Assumptions!$E$10,"No action",IF(AND($H139=Assumptions!$E$8,$G139=""),"Assign room",IF(AND($H139=Assumptions!$E$8,$I139=""),"Confirm start",IF(AND($H139=Assumptions!$E$9,$G139&lt;&gt;""),"Review room assignment",IF(OR($S139="Review program",$S139="Review room"),"Check room setup",IF(AND($P139&gt;0,$Q139&lt;&gt;"",$Q139&lt;=Assumptions!$N$10),"Onboarding due soon",IF($P139&gt;0,"Onboarding check","Ready")))))))))),IF($A139="","","Check required fields"))</f>
        <v/>
      </c>
      <c r="S139" s="19">
        <f>IF($A139="","",IF($G139="","Unassigned",IFERROR(IF(VLOOKUP($G139,Assumptions!$A$5:$B$10,2,FALSE)=$E139,"Match","Review program"),"Review room")))</f>
        <v/>
      </c>
    </row>
    <row r="140" ht="34" customHeight="1">
      <c r="A140" s="15" t="n"/>
      <c r="B140" s="16" t="n"/>
      <c r="C140" s="25" t="n"/>
      <c r="D140" s="25" t="n"/>
      <c r="E140" s="18" t="n"/>
      <c r="F140" s="18" t="n"/>
      <c r="G140" s="18" t="n"/>
      <c r="H140" s="18" t="n"/>
      <c r="I140" s="25" t="n"/>
      <c r="J140" s="18" t="n"/>
      <c r="K140" s="18" t="n"/>
      <c r="L140" s="18" t="n"/>
      <c r="M140" s="18" t="n"/>
      <c r="N140" s="16" t="n"/>
      <c r="O140" s="25" t="n"/>
      <c r="P140" s="11">
        <f>IF($A140="","",COUNTIF($J140:$M140,Assumptions!$K$6)+COUNTBLANK($J140:$M140))</f>
        <v/>
      </c>
      <c r="Q140" s="11">
        <f>IF($A140="","",IFERROR(IF(ISNUMBER($I140),$I140-TODAY(),IF(ISNUMBER($D140),$D140-TODAY(),"")),""))</f>
        <v/>
      </c>
      <c r="R140" s="20">
        <f>IFERROR(IF($A140="","",IF(OR($B140="",$C140="",$D140="",$E140="",$F140="",$H140=""),"Check required fields",IF(OR(AND(ISNUMBER($D140),ISNUMBER($C140),$D140&lt;$C140),AND(ISNUMBER($I140),ISNUMBER($C140),$I140&lt;$C140)),"Check date order",IF($H140=Assumptions!$E$10,"No action",IF(AND($H140=Assumptions!$E$8,$G140=""),"Assign room",IF(AND($H140=Assumptions!$E$8,$I140=""),"Confirm start",IF(AND($H140=Assumptions!$E$9,$G140&lt;&gt;""),"Review room assignment",IF(OR($S140="Review program",$S140="Review room"),"Check room setup",IF(AND($P140&gt;0,$Q140&lt;&gt;"",$Q140&lt;=Assumptions!$N$10),"Onboarding due soon",IF($P140&gt;0,"Onboarding check","Ready")))))))))),IF($A140="","","Check required fields"))</f>
        <v/>
      </c>
      <c r="S140" s="20">
        <f>IF($A140="","",IF($G140="","Unassigned",IFERROR(IF(VLOOKUP($G140,Assumptions!$A$5:$B$10,2,FALSE)=$E140,"Match","Review program"),"Review room")))</f>
        <v/>
      </c>
    </row>
    <row r="141" ht="34" customHeight="1">
      <c r="A141" s="15" t="n"/>
      <c r="B141" s="16" t="n"/>
      <c r="C141" s="25" t="n"/>
      <c r="D141" s="25" t="n"/>
      <c r="E141" s="18" t="n"/>
      <c r="F141" s="18" t="n"/>
      <c r="G141" s="18" t="n"/>
      <c r="H141" s="18" t="n"/>
      <c r="I141" s="25" t="n"/>
      <c r="J141" s="18" t="n"/>
      <c r="K141" s="18" t="n"/>
      <c r="L141" s="18" t="n"/>
      <c r="M141" s="18" t="n"/>
      <c r="N141" s="16" t="n"/>
      <c r="O141" s="25" t="n"/>
      <c r="P141" s="9">
        <f>IF($A141="","",COUNTIF($J141:$M141,Assumptions!$K$6)+COUNTBLANK($J141:$M141))</f>
        <v/>
      </c>
      <c r="Q141" s="9">
        <f>IF($A141="","",IFERROR(IF(ISNUMBER($I141),$I141-TODAY(),IF(ISNUMBER($D141),$D141-TODAY(),"")),""))</f>
        <v/>
      </c>
      <c r="R141" s="19">
        <f>IFERROR(IF($A141="","",IF(OR($B141="",$C141="",$D141="",$E141="",$F141="",$H141=""),"Check required fields",IF(OR(AND(ISNUMBER($D141),ISNUMBER($C141),$D141&lt;$C141),AND(ISNUMBER($I141),ISNUMBER($C141),$I141&lt;$C141)),"Check date order",IF($H141=Assumptions!$E$10,"No action",IF(AND($H141=Assumptions!$E$8,$G141=""),"Assign room",IF(AND($H141=Assumptions!$E$8,$I141=""),"Confirm start",IF(AND($H141=Assumptions!$E$9,$G141&lt;&gt;""),"Review room assignment",IF(OR($S141="Review program",$S141="Review room"),"Check room setup",IF(AND($P141&gt;0,$Q141&lt;&gt;"",$Q141&lt;=Assumptions!$N$10),"Onboarding due soon",IF($P141&gt;0,"Onboarding check","Ready")))))))))),IF($A141="","","Check required fields"))</f>
        <v/>
      </c>
      <c r="S141" s="19">
        <f>IF($A141="","",IF($G141="","Unassigned",IFERROR(IF(VLOOKUP($G141,Assumptions!$A$5:$B$10,2,FALSE)=$E141,"Match","Review program"),"Review room")))</f>
        <v/>
      </c>
    </row>
    <row r="142" ht="34" customHeight="1">
      <c r="A142" s="15" t="n"/>
      <c r="B142" s="16" t="n"/>
      <c r="C142" s="25" t="n"/>
      <c r="D142" s="25" t="n"/>
      <c r="E142" s="18" t="n"/>
      <c r="F142" s="18" t="n"/>
      <c r="G142" s="18" t="n"/>
      <c r="H142" s="18" t="n"/>
      <c r="I142" s="25" t="n"/>
      <c r="J142" s="18" t="n"/>
      <c r="K142" s="18" t="n"/>
      <c r="L142" s="18" t="n"/>
      <c r="M142" s="18" t="n"/>
      <c r="N142" s="16" t="n"/>
      <c r="O142" s="25" t="n"/>
      <c r="P142" s="11">
        <f>IF($A142="","",COUNTIF($J142:$M142,Assumptions!$K$6)+COUNTBLANK($J142:$M142))</f>
        <v/>
      </c>
      <c r="Q142" s="11">
        <f>IF($A142="","",IFERROR(IF(ISNUMBER($I142),$I142-TODAY(),IF(ISNUMBER($D142),$D142-TODAY(),"")),""))</f>
        <v/>
      </c>
      <c r="R142" s="20">
        <f>IFERROR(IF($A142="","",IF(OR($B142="",$C142="",$D142="",$E142="",$F142="",$H142=""),"Check required fields",IF(OR(AND(ISNUMBER($D142),ISNUMBER($C142),$D142&lt;$C142),AND(ISNUMBER($I142),ISNUMBER($C142),$I142&lt;$C142)),"Check date order",IF($H142=Assumptions!$E$10,"No action",IF(AND($H142=Assumptions!$E$8,$G142=""),"Assign room",IF(AND($H142=Assumptions!$E$8,$I142=""),"Confirm start",IF(AND($H142=Assumptions!$E$9,$G142&lt;&gt;""),"Review room assignment",IF(OR($S142="Review program",$S142="Review room"),"Check room setup",IF(AND($P142&gt;0,$Q142&lt;&gt;"",$Q142&lt;=Assumptions!$N$10),"Onboarding due soon",IF($P142&gt;0,"Onboarding check","Ready")))))))))),IF($A142="","","Check required fields"))</f>
        <v/>
      </c>
      <c r="S142" s="20">
        <f>IF($A142="","",IF($G142="","Unassigned",IFERROR(IF(VLOOKUP($G142,Assumptions!$A$5:$B$10,2,FALSE)=$E142,"Match","Review program"),"Review room")))</f>
        <v/>
      </c>
    </row>
    <row r="143" ht="34" customHeight="1">
      <c r="A143" s="15" t="n"/>
      <c r="B143" s="16" t="n"/>
      <c r="C143" s="25" t="n"/>
      <c r="D143" s="25" t="n"/>
      <c r="E143" s="18" t="n"/>
      <c r="F143" s="18" t="n"/>
      <c r="G143" s="18" t="n"/>
      <c r="H143" s="18" t="n"/>
      <c r="I143" s="25" t="n"/>
      <c r="J143" s="18" t="n"/>
      <c r="K143" s="18" t="n"/>
      <c r="L143" s="18" t="n"/>
      <c r="M143" s="18" t="n"/>
      <c r="N143" s="16" t="n"/>
      <c r="O143" s="25" t="n"/>
      <c r="P143" s="9">
        <f>IF($A143="","",COUNTIF($J143:$M143,Assumptions!$K$6)+COUNTBLANK($J143:$M143))</f>
        <v/>
      </c>
      <c r="Q143" s="9">
        <f>IF($A143="","",IFERROR(IF(ISNUMBER($I143),$I143-TODAY(),IF(ISNUMBER($D143),$D143-TODAY(),"")),""))</f>
        <v/>
      </c>
      <c r="R143" s="19">
        <f>IFERROR(IF($A143="","",IF(OR($B143="",$C143="",$D143="",$E143="",$F143="",$H143=""),"Check required fields",IF(OR(AND(ISNUMBER($D143),ISNUMBER($C143),$D143&lt;$C143),AND(ISNUMBER($I143),ISNUMBER($C143),$I143&lt;$C143)),"Check date order",IF($H143=Assumptions!$E$10,"No action",IF(AND($H143=Assumptions!$E$8,$G143=""),"Assign room",IF(AND($H143=Assumptions!$E$8,$I143=""),"Confirm start",IF(AND($H143=Assumptions!$E$9,$G143&lt;&gt;""),"Review room assignment",IF(OR($S143="Review program",$S143="Review room"),"Check room setup",IF(AND($P143&gt;0,$Q143&lt;&gt;"",$Q143&lt;=Assumptions!$N$10),"Onboarding due soon",IF($P143&gt;0,"Onboarding check","Ready")))))))))),IF($A143="","","Check required fields"))</f>
        <v/>
      </c>
      <c r="S143" s="19">
        <f>IF($A143="","",IF($G143="","Unassigned",IFERROR(IF(VLOOKUP($G143,Assumptions!$A$5:$B$10,2,FALSE)=$E143,"Match","Review program"),"Review room")))</f>
        <v/>
      </c>
    </row>
    <row r="144" ht="34" customHeight="1">
      <c r="A144" s="15" t="n"/>
      <c r="B144" s="16" t="n"/>
      <c r="C144" s="25" t="n"/>
      <c r="D144" s="25" t="n"/>
      <c r="E144" s="18" t="n"/>
      <c r="F144" s="18" t="n"/>
      <c r="G144" s="18" t="n"/>
      <c r="H144" s="18" t="n"/>
      <c r="I144" s="25" t="n"/>
      <c r="J144" s="18" t="n"/>
      <c r="K144" s="18" t="n"/>
      <c r="L144" s="18" t="n"/>
      <c r="M144" s="18" t="n"/>
      <c r="N144" s="16" t="n"/>
      <c r="O144" s="25" t="n"/>
      <c r="P144" s="11">
        <f>IF($A144="","",COUNTIF($J144:$M144,Assumptions!$K$6)+COUNTBLANK($J144:$M144))</f>
        <v/>
      </c>
      <c r="Q144" s="11">
        <f>IF($A144="","",IFERROR(IF(ISNUMBER($I144),$I144-TODAY(),IF(ISNUMBER($D144),$D144-TODAY(),"")),""))</f>
        <v/>
      </c>
      <c r="R144" s="20">
        <f>IFERROR(IF($A144="","",IF(OR($B144="",$C144="",$D144="",$E144="",$F144="",$H144=""),"Check required fields",IF(OR(AND(ISNUMBER($D144),ISNUMBER($C144),$D144&lt;$C144),AND(ISNUMBER($I144),ISNUMBER($C144),$I144&lt;$C144)),"Check date order",IF($H144=Assumptions!$E$10,"No action",IF(AND($H144=Assumptions!$E$8,$G144=""),"Assign room",IF(AND($H144=Assumptions!$E$8,$I144=""),"Confirm start",IF(AND($H144=Assumptions!$E$9,$G144&lt;&gt;""),"Review room assignment",IF(OR($S144="Review program",$S144="Review room"),"Check room setup",IF(AND($P144&gt;0,$Q144&lt;&gt;"",$Q144&lt;=Assumptions!$N$10),"Onboarding due soon",IF($P144&gt;0,"Onboarding check","Ready")))))))))),IF($A144="","","Check required fields"))</f>
        <v/>
      </c>
      <c r="S144" s="20">
        <f>IF($A144="","",IF($G144="","Unassigned",IFERROR(IF(VLOOKUP($G144,Assumptions!$A$5:$B$10,2,FALSE)=$E144,"Match","Review program"),"Review room")))</f>
        <v/>
      </c>
    </row>
    <row r="145" ht="34" customHeight="1">
      <c r="A145" s="15" t="n"/>
      <c r="B145" s="16" t="n"/>
      <c r="C145" s="25" t="n"/>
      <c r="D145" s="25" t="n"/>
      <c r="E145" s="18" t="n"/>
      <c r="F145" s="18" t="n"/>
      <c r="G145" s="18" t="n"/>
      <c r="H145" s="18" t="n"/>
      <c r="I145" s="25" t="n"/>
      <c r="J145" s="18" t="n"/>
      <c r="K145" s="18" t="n"/>
      <c r="L145" s="18" t="n"/>
      <c r="M145" s="18" t="n"/>
      <c r="N145" s="16" t="n"/>
      <c r="O145" s="25" t="n"/>
      <c r="P145" s="9">
        <f>IF($A145="","",COUNTIF($J145:$M145,Assumptions!$K$6)+COUNTBLANK($J145:$M145))</f>
        <v/>
      </c>
      <c r="Q145" s="9">
        <f>IF($A145="","",IFERROR(IF(ISNUMBER($I145),$I145-TODAY(),IF(ISNUMBER($D145),$D145-TODAY(),"")),""))</f>
        <v/>
      </c>
      <c r="R145" s="19">
        <f>IFERROR(IF($A145="","",IF(OR($B145="",$C145="",$D145="",$E145="",$F145="",$H145=""),"Check required fields",IF(OR(AND(ISNUMBER($D145),ISNUMBER($C145),$D145&lt;$C145),AND(ISNUMBER($I145),ISNUMBER($C145),$I145&lt;$C145)),"Check date order",IF($H145=Assumptions!$E$10,"No action",IF(AND($H145=Assumptions!$E$8,$G145=""),"Assign room",IF(AND($H145=Assumptions!$E$8,$I145=""),"Confirm start",IF(AND($H145=Assumptions!$E$9,$G145&lt;&gt;""),"Review room assignment",IF(OR($S145="Review program",$S145="Review room"),"Check room setup",IF(AND($P145&gt;0,$Q145&lt;&gt;"",$Q145&lt;=Assumptions!$N$10),"Onboarding due soon",IF($P145&gt;0,"Onboarding check","Ready")))))))))),IF($A145="","","Check required fields"))</f>
        <v/>
      </c>
      <c r="S145" s="19">
        <f>IF($A145="","",IF($G145="","Unassigned",IFERROR(IF(VLOOKUP($G145,Assumptions!$A$5:$B$10,2,FALSE)=$E145,"Match","Review program"),"Review room")))</f>
        <v/>
      </c>
    </row>
    <row r="146" ht="34" customHeight="1">
      <c r="A146" s="15" t="n"/>
      <c r="B146" s="16" t="n"/>
      <c r="C146" s="25" t="n"/>
      <c r="D146" s="25" t="n"/>
      <c r="E146" s="18" t="n"/>
      <c r="F146" s="18" t="n"/>
      <c r="G146" s="18" t="n"/>
      <c r="H146" s="18" t="n"/>
      <c r="I146" s="25" t="n"/>
      <c r="J146" s="18" t="n"/>
      <c r="K146" s="18" t="n"/>
      <c r="L146" s="18" t="n"/>
      <c r="M146" s="18" t="n"/>
      <c r="N146" s="16" t="n"/>
      <c r="O146" s="25" t="n"/>
      <c r="P146" s="11">
        <f>IF($A146="","",COUNTIF($J146:$M146,Assumptions!$K$6)+COUNTBLANK($J146:$M146))</f>
        <v/>
      </c>
      <c r="Q146" s="11">
        <f>IF($A146="","",IFERROR(IF(ISNUMBER($I146),$I146-TODAY(),IF(ISNUMBER($D146),$D146-TODAY(),"")),""))</f>
        <v/>
      </c>
      <c r="R146" s="20">
        <f>IFERROR(IF($A146="","",IF(OR($B146="",$C146="",$D146="",$E146="",$F146="",$H146=""),"Check required fields",IF(OR(AND(ISNUMBER($D146),ISNUMBER($C146),$D146&lt;$C146),AND(ISNUMBER($I146),ISNUMBER($C146),$I146&lt;$C146)),"Check date order",IF($H146=Assumptions!$E$10,"No action",IF(AND($H146=Assumptions!$E$8,$G146=""),"Assign room",IF(AND($H146=Assumptions!$E$8,$I146=""),"Confirm start",IF(AND($H146=Assumptions!$E$9,$G146&lt;&gt;""),"Review room assignment",IF(OR($S146="Review program",$S146="Review room"),"Check room setup",IF(AND($P146&gt;0,$Q146&lt;&gt;"",$Q146&lt;=Assumptions!$N$10),"Onboarding due soon",IF($P146&gt;0,"Onboarding check","Ready")))))))))),IF($A146="","","Check required fields"))</f>
        <v/>
      </c>
      <c r="S146" s="20">
        <f>IF($A146="","",IF($G146="","Unassigned",IFERROR(IF(VLOOKUP($G146,Assumptions!$A$5:$B$10,2,FALSE)=$E146,"Match","Review program"),"Review room")))</f>
        <v/>
      </c>
    </row>
    <row r="147" ht="34" customHeight="1">
      <c r="A147" s="15" t="n"/>
      <c r="B147" s="16" t="n"/>
      <c r="C147" s="25" t="n"/>
      <c r="D147" s="25" t="n"/>
      <c r="E147" s="18" t="n"/>
      <c r="F147" s="18" t="n"/>
      <c r="G147" s="18" t="n"/>
      <c r="H147" s="18" t="n"/>
      <c r="I147" s="25" t="n"/>
      <c r="J147" s="18" t="n"/>
      <c r="K147" s="18" t="n"/>
      <c r="L147" s="18" t="n"/>
      <c r="M147" s="18" t="n"/>
      <c r="N147" s="16" t="n"/>
      <c r="O147" s="25" t="n"/>
      <c r="P147" s="9">
        <f>IF($A147="","",COUNTIF($J147:$M147,Assumptions!$K$6)+COUNTBLANK($J147:$M147))</f>
        <v/>
      </c>
      <c r="Q147" s="9">
        <f>IF($A147="","",IFERROR(IF(ISNUMBER($I147),$I147-TODAY(),IF(ISNUMBER($D147),$D147-TODAY(),"")),""))</f>
        <v/>
      </c>
      <c r="R147" s="19">
        <f>IFERROR(IF($A147="","",IF(OR($B147="",$C147="",$D147="",$E147="",$F147="",$H147=""),"Check required fields",IF(OR(AND(ISNUMBER($D147),ISNUMBER($C147),$D147&lt;$C147),AND(ISNUMBER($I147),ISNUMBER($C147),$I147&lt;$C147)),"Check date order",IF($H147=Assumptions!$E$10,"No action",IF(AND($H147=Assumptions!$E$8,$G147=""),"Assign room",IF(AND($H147=Assumptions!$E$8,$I147=""),"Confirm start",IF(AND($H147=Assumptions!$E$9,$G147&lt;&gt;""),"Review room assignment",IF(OR($S147="Review program",$S147="Review room"),"Check room setup",IF(AND($P147&gt;0,$Q147&lt;&gt;"",$Q147&lt;=Assumptions!$N$10),"Onboarding due soon",IF($P147&gt;0,"Onboarding check","Ready")))))))))),IF($A147="","","Check required fields"))</f>
        <v/>
      </c>
      <c r="S147" s="19">
        <f>IF($A147="","",IF($G147="","Unassigned",IFERROR(IF(VLOOKUP($G147,Assumptions!$A$5:$B$10,2,FALSE)=$E147,"Match","Review program"),"Review room")))</f>
        <v/>
      </c>
    </row>
    <row r="148" ht="34" customHeight="1">
      <c r="A148" s="15" t="n"/>
      <c r="B148" s="16" t="n"/>
      <c r="C148" s="25" t="n"/>
      <c r="D148" s="25" t="n"/>
      <c r="E148" s="18" t="n"/>
      <c r="F148" s="18" t="n"/>
      <c r="G148" s="18" t="n"/>
      <c r="H148" s="18" t="n"/>
      <c r="I148" s="25" t="n"/>
      <c r="J148" s="18" t="n"/>
      <c r="K148" s="18" t="n"/>
      <c r="L148" s="18" t="n"/>
      <c r="M148" s="18" t="n"/>
      <c r="N148" s="16" t="n"/>
      <c r="O148" s="25" t="n"/>
      <c r="P148" s="11">
        <f>IF($A148="","",COUNTIF($J148:$M148,Assumptions!$K$6)+COUNTBLANK($J148:$M148))</f>
        <v/>
      </c>
      <c r="Q148" s="11">
        <f>IF($A148="","",IFERROR(IF(ISNUMBER($I148),$I148-TODAY(),IF(ISNUMBER($D148),$D148-TODAY(),"")),""))</f>
        <v/>
      </c>
      <c r="R148" s="20">
        <f>IFERROR(IF($A148="","",IF(OR($B148="",$C148="",$D148="",$E148="",$F148="",$H148=""),"Check required fields",IF(OR(AND(ISNUMBER($D148),ISNUMBER($C148),$D148&lt;$C148),AND(ISNUMBER($I148),ISNUMBER($C148),$I148&lt;$C148)),"Check date order",IF($H148=Assumptions!$E$10,"No action",IF(AND($H148=Assumptions!$E$8,$G148=""),"Assign room",IF(AND($H148=Assumptions!$E$8,$I148=""),"Confirm start",IF(AND($H148=Assumptions!$E$9,$G148&lt;&gt;""),"Review room assignment",IF(OR($S148="Review program",$S148="Review room"),"Check room setup",IF(AND($P148&gt;0,$Q148&lt;&gt;"",$Q148&lt;=Assumptions!$N$10),"Onboarding due soon",IF($P148&gt;0,"Onboarding check","Ready")))))))))),IF($A148="","","Check required fields"))</f>
        <v/>
      </c>
      <c r="S148" s="20">
        <f>IF($A148="","",IF($G148="","Unassigned",IFERROR(IF(VLOOKUP($G148,Assumptions!$A$5:$B$10,2,FALSE)=$E148,"Match","Review program"),"Review room")))</f>
        <v/>
      </c>
    </row>
    <row r="149" ht="34" customHeight="1">
      <c r="A149" s="15" t="n"/>
      <c r="B149" s="16" t="n"/>
      <c r="C149" s="25" t="n"/>
      <c r="D149" s="25" t="n"/>
      <c r="E149" s="18" t="n"/>
      <c r="F149" s="18" t="n"/>
      <c r="G149" s="18" t="n"/>
      <c r="H149" s="18" t="n"/>
      <c r="I149" s="25" t="n"/>
      <c r="J149" s="18" t="n"/>
      <c r="K149" s="18" t="n"/>
      <c r="L149" s="18" t="n"/>
      <c r="M149" s="18" t="n"/>
      <c r="N149" s="16" t="n"/>
      <c r="O149" s="25" t="n"/>
      <c r="P149" s="9">
        <f>IF($A149="","",COUNTIF($J149:$M149,Assumptions!$K$6)+COUNTBLANK($J149:$M149))</f>
        <v/>
      </c>
      <c r="Q149" s="9">
        <f>IF($A149="","",IFERROR(IF(ISNUMBER($I149),$I149-TODAY(),IF(ISNUMBER($D149),$D149-TODAY(),"")),""))</f>
        <v/>
      </c>
      <c r="R149" s="19">
        <f>IFERROR(IF($A149="","",IF(OR($B149="",$C149="",$D149="",$E149="",$F149="",$H149=""),"Check required fields",IF(OR(AND(ISNUMBER($D149),ISNUMBER($C149),$D149&lt;$C149),AND(ISNUMBER($I149),ISNUMBER($C149),$I149&lt;$C149)),"Check date order",IF($H149=Assumptions!$E$10,"No action",IF(AND($H149=Assumptions!$E$8,$G149=""),"Assign room",IF(AND($H149=Assumptions!$E$8,$I149=""),"Confirm start",IF(AND($H149=Assumptions!$E$9,$G149&lt;&gt;""),"Review room assignment",IF(OR($S149="Review program",$S149="Review room"),"Check room setup",IF(AND($P149&gt;0,$Q149&lt;&gt;"",$Q149&lt;=Assumptions!$N$10),"Onboarding due soon",IF($P149&gt;0,"Onboarding check","Ready")))))))))),IF($A149="","","Check required fields"))</f>
        <v/>
      </c>
      <c r="S149" s="19">
        <f>IF($A149="","",IF($G149="","Unassigned",IFERROR(IF(VLOOKUP($G149,Assumptions!$A$5:$B$10,2,FALSE)=$E149,"Match","Review program"),"Review room")))</f>
        <v/>
      </c>
    </row>
    <row r="150" ht="34" customHeight="1">
      <c r="A150" s="15" t="n"/>
      <c r="B150" s="16" t="n"/>
      <c r="C150" s="25" t="n"/>
      <c r="D150" s="25" t="n"/>
      <c r="E150" s="18" t="n"/>
      <c r="F150" s="18" t="n"/>
      <c r="G150" s="18" t="n"/>
      <c r="H150" s="18" t="n"/>
      <c r="I150" s="25" t="n"/>
      <c r="J150" s="18" t="n"/>
      <c r="K150" s="18" t="n"/>
      <c r="L150" s="18" t="n"/>
      <c r="M150" s="18" t="n"/>
      <c r="N150" s="16" t="n"/>
      <c r="O150" s="25" t="n"/>
      <c r="P150" s="11">
        <f>IF($A150="","",COUNTIF($J150:$M150,Assumptions!$K$6)+COUNTBLANK($J150:$M150))</f>
        <v/>
      </c>
      <c r="Q150" s="11">
        <f>IF($A150="","",IFERROR(IF(ISNUMBER($I150),$I150-TODAY(),IF(ISNUMBER($D150),$D150-TODAY(),"")),""))</f>
        <v/>
      </c>
      <c r="R150" s="20">
        <f>IFERROR(IF($A150="","",IF(OR($B150="",$C150="",$D150="",$E150="",$F150="",$H150=""),"Check required fields",IF(OR(AND(ISNUMBER($D150),ISNUMBER($C150),$D150&lt;$C150),AND(ISNUMBER($I150),ISNUMBER($C150),$I150&lt;$C150)),"Check date order",IF($H150=Assumptions!$E$10,"No action",IF(AND($H150=Assumptions!$E$8,$G150=""),"Assign room",IF(AND($H150=Assumptions!$E$8,$I150=""),"Confirm start",IF(AND($H150=Assumptions!$E$9,$G150&lt;&gt;""),"Review room assignment",IF(OR($S150="Review program",$S150="Review room"),"Check room setup",IF(AND($P150&gt;0,$Q150&lt;&gt;"",$Q150&lt;=Assumptions!$N$10),"Onboarding due soon",IF($P150&gt;0,"Onboarding check","Ready")))))))))),IF($A150="","","Check required fields"))</f>
        <v/>
      </c>
      <c r="S150" s="20">
        <f>IF($A150="","",IF($G150="","Unassigned",IFERROR(IF(VLOOKUP($G150,Assumptions!$A$5:$B$10,2,FALSE)=$E150,"Match","Review program"),"Review room")))</f>
        <v/>
      </c>
    </row>
    <row r="151" ht="34" customHeight="1">
      <c r="A151" s="15" t="n"/>
      <c r="B151" s="16" t="n"/>
      <c r="C151" s="25" t="n"/>
      <c r="D151" s="25" t="n"/>
      <c r="E151" s="18" t="n"/>
      <c r="F151" s="18" t="n"/>
      <c r="G151" s="18" t="n"/>
      <c r="H151" s="18" t="n"/>
      <c r="I151" s="25" t="n"/>
      <c r="J151" s="18" t="n"/>
      <c r="K151" s="18" t="n"/>
      <c r="L151" s="18" t="n"/>
      <c r="M151" s="18" t="n"/>
      <c r="N151" s="16" t="n"/>
      <c r="O151" s="25" t="n"/>
      <c r="P151" s="9">
        <f>IF($A151="","",COUNTIF($J151:$M151,Assumptions!$K$6)+COUNTBLANK($J151:$M151))</f>
        <v/>
      </c>
      <c r="Q151" s="9">
        <f>IF($A151="","",IFERROR(IF(ISNUMBER($I151),$I151-TODAY(),IF(ISNUMBER($D151),$D151-TODAY(),"")),""))</f>
        <v/>
      </c>
      <c r="R151" s="19">
        <f>IFERROR(IF($A151="","",IF(OR($B151="",$C151="",$D151="",$E151="",$F151="",$H151=""),"Check required fields",IF(OR(AND(ISNUMBER($D151),ISNUMBER($C151),$D151&lt;$C151),AND(ISNUMBER($I151),ISNUMBER($C151),$I151&lt;$C151)),"Check date order",IF($H151=Assumptions!$E$10,"No action",IF(AND($H151=Assumptions!$E$8,$G151=""),"Assign room",IF(AND($H151=Assumptions!$E$8,$I151=""),"Confirm start",IF(AND($H151=Assumptions!$E$9,$G151&lt;&gt;""),"Review room assignment",IF(OR($S151="Review program",$S151="Review room"),"Check room setup",IF(AND($P151&gt;0,$Q151&lt;&gt;"",$Q151&lt;=Assumptions!$N$10),"Onboarding due soon",IF($P151&gt;0,"Onboarding check","Ready")))))))))),IF($A151="","","Check required fields"))</f>
        <v/>
      </c>
      <c r="S151" s="19">
        <f>IF($A151="","",IF($G151="","Unassigned",IFERROR(IF(VLOOKUP($G151,Assumptions!$A$5:$B$10,2,FALSE)=$E151,"Match","Review program"),"Review room")))</f>
        <v/>
      </c>
    </row>
    <row r="152" ht="34" customHeight="1">
      <c r="A152" s="15" t="n"/>
      <c r="B152" s="16" t="n"/>
      <c r="C152" s="25" t="n"/>
      <c r="D152" s="25" t="n"/>
      <c r="E152" s="18" t="n"/>
      <c r="F152" s="18" t="n"/>
      <c r="G152" s="18" t="n"/>
      <c r="H152" s="18" t="n"/>
      <c r="I152" s="25" t="n"/>
      <c r="J152" s="18" t="n"/>
      <c r="K152" s="18" t="n"/>
      <c r="L152" s="18" t="n"/>
      <c r="M152" s="18" t="n"/>
      <c r="N152" s="16" t="n"/>
      <c r="O152" s="25" t="n"/>
      <c r="P152" s="11">
        <f>IF($A152="","",COUNTIF($J152:$M152,Assumptions!$K$6)+COUNTBLANK($J152:$M152))</f>
        <v/>
      </c>
      <c r="Q152" s="11">
        <f>IF($A152="","",IFERROR(IF(ISNUMBER($I152),$I152-TODAY(),IF(ISNUMBER($D152),$D152-TODAY(),"")),""))</f>
        <v/>
      </c>
      <c r="R152" s="20">
        <f>IFERROR(IF($A152="","",IF(OR($B152="",$C152="",$D152="",$E152="",$F152="",$H152=""),"Check required fields",IF(OR(AND(ISNUMBER($D152),ISNUMBER($C152),$D152&lt;$C152),AND(ISNUMBER($I152),ISNUMBER($C152),$I152&lt;$C152)),"Check date order",IF($H152=Assumptions!$E$10,"No action",IF(AND($H152=Assumptions!$E$8,$G152=""),"Assign room",IF(AND($H152=Assumptions!$E$8,$I152=""),"Confirm start",IF(AND($H152=Assumptions!$E$9,$G152&lt;&gt;""),"Review room assignment",IF(OR($S152="Review program",$S152="Review room"),"Check room setup",IF(AND($P152&gt;0,$Q152&lt;&gt;"",$Q152&lt;=Assumptions!$N$10),"Onboarding due soon",IF($P152&gt;0,"Onboarding check","Ready")))))))))),IF($A152="","","Check required fields"))</f>
        <v/>
      </c>
      <c r="S152" s="20">
        <f>IF($A152="","",IF($G152="","Unassigned",IFERROR(IF(VLOOKUP($G152,Assumptions!$A$5:$B$10,2,FALSE)=$E152,"Match","Review program"),"Review room")))</f>
        <v/>
      </c>
    </row>
    <row r="153" ht="34" customHeight="1">
      <c r="A153" s="15" t="n"/>
      <c r="B153" s="16" t="n"/>
      <c r="C153" s="25" t="n"/>
      <c r="D153" s="25" t="n"/>
      <c r="E153" s="18" t="n"/>
      <c r="F153" s="18" t="n"/>
      <c r="G153" s="18" t="n"/>
      <c r="H153" s="18" t="n"/>
      <c r="I153" s="25" t="n"/>
      <c r="J153" s="18" t="n"/>
      <c r="K153" s="18" t="n"/>
      <c r="L153" s="18" t="n"/>
      <c r="M153" s="18" t="n"/>
      <c r="N153" s="16" t="n"/>
      <c r="O153" s="25" t="n"/>
      <c r="P153" s="9">
        <f>IF($A153="","",COUNTIF($J153:$M153,Assumptions!$K$6)+COUNTBLANK($J153:$M153))</f>
        <v/>
      </c>
      <c r="Q153" s="9">
        <f>IF($A153="","",IFERROR(IF(ISNUMBER($I153),$I153-TODAY(),IF(ISNUMBER($D153),$D153-TODAY(),"")),""))</f>
        <v/>
      </c>
      <c r="R153" s="19">
        <f>IFERROR(IF($A153="","",IF(OR($B153="",$C153="",$D153="",$E153="",$F153="",$H153=""),"Check required fields",IF(OR(AND(ISNUMBER($D153),ISNUMBER($C153),$D153&lt;$C153),AND(ISNUMBER($I153),ISNUMBER($C153),$I153&lt;$C153)),"Check date order",IF($H153=Assumptions!$E$10,"No action",IF(AND($H153=Assumptions!$E$8,$G153=""),"Assign room",IF(AND($H153=Assumptions!$E$8,$I153=""),"Confirm start",IF(AND($H153=Assumptions!$E$9,$G153&lt;&gt;""),"Review room assignment",IF(OR($S153="Review program",$S153="Review room"),"Check room setup",IF(AND($P153&gt;0,$Q153&lt;&gt;"",$Q153&lt;=Assumptions!$N$10),"Onboarding due soon",IF($P153&gt;0,"Onboarding check","Ready")))))))))),IF($A153="","","Check required fields"))</f>
        <v/>
      </c>
      <c r="S153" s="19">
        <f>IF($A153="","",IF($G153="","Unassigned",IFERROR(IF(VLOOKUP($G153,Assumptions!$A$5:$B$10,2,FALSE)=$E153,"Match","Review program"),"Review room")))</f>
        <v/>
      </c>
    </row>
    <row r="154" ht="34" customHeight="1">
      <c r="A154" s="15" t="n"/>
      <c r="B154" s="16" t="n"/>
      <c r="C154" s="25" t="n"/>
      <c r="D154" s="25" t="n"/>
      <c r="E154" s="18" t="n"/>
      <c r="F154" s="18" t="n"/>
      <c r="G154" s="18" t="n"/>
      <c r="H154" s="18" t="n"/>
      <c r="I154" s="25" t="n"/>
      <c r="J154" s="18" t="n"/>
      <c r="K154" s="18" t="n"/>
      <c r="L154" s="18" t="n"/>
      <c r="M154" s="18" t="n"/>
      <c r="N154" s="16" t="n"/>
      <c r="O154" s="25" t="n"/>
      <c r="P154" s="11">
        <f>IF($A154="","",COUNTIF($J154:$M154,Assumptions!$K$6)+COUNTBLANK($J154:$M154))</f>
        <v/>
      </c>
      <c r="Q154" s="11">
        <f>IF($A154="","",IFERROR(IF(ISNUMBER($I154),$I154-TODAY(),IF(ISNUMBER($D154),$D154-TODAY(),"")),""))</f>
        <v/>
      </c>
      <c r="R154" s="20">
        <f>IFERROR(IF($A154="","",IF(OR($B154="",$C154="",$D154="",$E154="",$F154="",$H154=""),"Check required fields",IF(OR(AND(ISNUMBER($D154),ISNUMBER($C154),$D154&lt;$C154),AND(ISNUMBER($I154),ISNUMBER($C154),$I154&lt;$C154)),"Check date order",IF($H154=Assumptions!$E$10,"No action",IF(AND($H154=Assumptions!$E$8,$G154=""),"Assign room",IF(AND($H154=Assumptions!$E$8,$I154=""),"Confirm start",IF(AND($H154=Assumptions!$E$9,$G154&lt;&gt;""),"Review room assignment",IF(OR($S154="Review program",$S154="Review room"),"Check room setup",IF(AND($P154&gt;0,$Q154&lt;&gt;"",$Q154&lt;=Assumptions!$N$10),"Onboarding due soon",IF($P154&gt;0,"Onboarding check","Ready")))))))))),IF($A154="","","Check required fields"))</f>
        <v/>
      </c>
      <c r="S154" s="20">
        <f>IF($A154="","",IF($G154="","Unassigned",IFERROR(IF(VLOOKUP($G154,Assumptions!$A$5:$B$10,2,FALSE)=$E154,"Match","Review program"),"Review room")))</f>
        <v/>
      </c>
    </row>
  </sheetData>
  <autoFilter ref="A4:S154"/>
  <mergeCells count="1">
    <mergeCell ref="A1:S1"/>
  </mergeCells>
  <conditionalFormatting sqref="A5:A154">
    <cfRule type="expression" priority="1" dxfId="0">
      <formula>AND($A5&lt;&gt;"",COUNTIF($A$5:$A$154,$A5)&gt;1)</formula>
    </cfRule>
  </conditionalFormatting>
  <conditionalFormatting sqref="P5:P154">
    <cfRule type="expression" priority="2" dxfId="0">
      <formula>$P5&gt;0</formula>
    </cfRule>
  </conditionalFormatting>
  <conditionalFormatting sqref="R5:R154">
    <cfRule type="expression" priority="3" dxfId="1">
      <formula>$R5="Ready"</formula>
    </cfRule>
    <cfRule type="expression" priority="4" dxfId="0">
      <formula>AND($R5&lt;&gt;"",$R5&lt;&gt;"Ready",$R5&lt;&gt;"No action")</formula>
    </cfRule>
  </conditionalFormatting>
  <conditionalFormatting sqref="S5:S154">
    <cfRule type="expression" priority="5" dxfId="0">
      <formula>OR($S5="Review program",$S5="Review room")</formula>
    </cfRule>
  </conditionalFormatting>
  <conditionalFormatting sqref="Q5:Q154">
    <cfRule type="expression" priority="6" dxfId="0">
      <formula>AND(ISNUMBER($Q5),$Q5&lt;0,$H5&lt;&gt;Assumptions!$E$8,$H5&lt;&gt;Assumptions!$E$10)</formula>
    </cfRule>
  </conditionalFormatting>
  <dataValidations count="7">
    <dataValidation sqref="A5:A154" showDropDown="0" showInputMessage="0" showErrorMessage="0" allowBlank="0" errorTitle="Duplicate application ID" error="Use a unique application ID or leave the row blank." promptTitle="Application ID" prompt="Enter a unique internal application identifier." type="custom">
      <formula1>OR(A5="",COUNTIF($A$5:$A$154,A5)=1)</formula1>
    </dataValidation>
    <dataValidation sqref="C5:D154 I5:I154 O5:O154" showDropDown="0" showInputMessage="0" showErrorMessage="0" allowBlank="0" errorTitle="Date outside entry limits" error="Enter a date within the editable limits on Assumptions." promptTitle="Enrollment date" prompt="Use MM/DD/YYYY and review the date limits on Assumptions." type="date" operator="between">
      <formula1>INDIRECT("Assumptions!$N$5")</formula1>
      <formula2>INDIRECT("Assumptions!$N$6")</formula2>
    </dataValidation>
    <dataValidation sqref="E5:E154" showDropDown="0" showInputMessage="0" showErrorMessage="0" allowBlank="0" errorTitle="Program not listed" error="Choose a program from the editable Assumptions list." type="list">
      <formula1>INDIRECT("Assumptions!$G$5:$G$9")</formula1>
    </dataValidation>
    <dataValidation sqref="F5:F154" showDropDown="0" showInputMessage="0" showErrorMessage="0" allowBlank="0" errorTitle="Schedule not listed" error="Choose a schedule from the editable Assumptions list." type="list">
      <formula1>INDIRECT("Assumptions!$I$5:$I$8")</formula1>
    </dataValidation>
    <dataValidation sqref="G5:G154" showDropDown="0" showInputMessage="0" showErrorMessage="0" allowBlank="0" errorTitle="Room not listed" error="Choose a room from the editable Assumptions list." type="list">
      <formula1>INDIRECT("Assumptions!$A$5:$A$10")</formula1>
    </dataValidation>
    <dataValidation sqref="H5:H154" showDropDown="0" showInputMessage="0" showErrorMessage="0" allowBlank="0" errorTitle="Status not listed" error="Choose an enrollment status from Assumptions." type="list">
      <formula1>INDIRECT("Assumptions!$E$5:$E$10")</formula1>
    </dataValidation>
    <dataValidation sqref="J5:M154" showDropDown="0" showInputMessage="0" showErrorMessage="0" allowBlank="0" errorTitle="Step status not listed" error="Choose an onboarding step status from Assumptions." type="list">
      <formula1>INDIRECT("Assumptions!$K$5:$K$7")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N10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1" customWidth="1" min="3" max="3"/>
    <col width="3" customWidth="1" min="4" max="4"/>
    <col width="20" customWidth="1" min="5" max="5"/>
    <col width="3" customWidth="1" min="6" max="6"/>
    <col width="18" customWidth="1" min="7" max="7"/>
    <col width="3" customWidth="1" min="8" max="8"/>
    <col width="22" customWidth="1" min="9" max="9"/>
    <col width="3" customWidth="1" min="10" max="10"/>
    <col width="20" customWidth="1" min="11" max="11"/>
    <col width="3" customWidth="1" min="12" max="12"/>
    <col width="34" customWidth="1" min="13" max="13"/>
    <col width="17" customWidth="1" min="14" max="14"/>
  </cols>
  <sheetData>
    <row r="1" ht="30" customHeight="1">
      <c r="A1" s="1" t="inlineStr">
        <is>
          <t>Enrollment Assumptions and Lists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 ht="34" customHeight="1">
      <c r="A2" s="14" t="inlineStr">
        <is>
          <t>Edit yellow cells to match the center's internal planning choices. Review room limits and dates before using workbook indicators.</t>
        </is>
      </c>
    </row>
    <row r="3">
      <c r="A3" s="7" t="inlineStr">
        <is>
          <t>Editable Rooms and Limits</t>
        </is>
      </c>
      <c r="B3" s="7" t="n"/>
      <c r="C3" s="7" t="n"/>
      <c r="E3" s="7" t="inlineStr">
        <is>
          <t>Enrollment Statuses</t>
        </is>
      </c>
      <c r="G3" s="7" t="inlineStr">
        <is>
          <t>Programs</t>
        </is>
      </c>
      <c r="I3" s="7" t="inlineStr">
        <is>
          <t>Schedules</t>
        </is>
      </c>
      <c r="K3" s="7" t="inlineStr">
        <is>
          <t>Onboarding Step Statuses</t>
        </is>
      </c>
      <c r="M3" s="7" t="inlineStr">
        <is>
          <t>Editable Entry Limits</t>
        </is>
      </c>
      <c r="N3" s="7" t="n"/>
    </row>
    <row r="4" ht="30" customHeight="1">
      <c r="A4" s="6" t="inlineStr">
        <is>
          <t>Room</t>
        </is>
      </c>
      <c r="B4" s="6" t="inlineStr">
        <is>
          <t>Program</t>
        </is>
      </c>
      <c r="C4" s="6" t="inlineStr">
        <is>
          <t>Capacity</t>
        </is>
      </c>
      <c r="E4" s="6" t="inlineStr">
        <is>
          <t>Status</t>
        </is>
      </c>
      <c r="G4" s="6" t="inlineStr">
        <is>
          <t>Program</t>
        </is>
      </c>
      <c r="I4" s="6" t="inlineStr">
        <is>
          <t>Schedule</t>
        </is>
      </c>
      <c r="K4" s="6" t="inlineStr">
        <is>
          <t>Step Status</t>
        </is>
      </c>
      <c r="M4" s="6" t="inlineStr">
        <is>
          <t>Assumption</t>
        </is>
      </c>
      <c r="N4" s="6" t="inlineStr">
        <is>
          <t>Value</t>
        </is>
      </c>
    </row>
    <row r="5">
      <c r="A5" s="15" t="inlineStr">
        <is>
          <t>Sprout Room</t>
        </is>
      </c>
      <c r="B5" s="15" t="inlineStr">
        <is>
          <t>Infants</t>
        </is>
      </c>
      <c r="C5" s="21" t="n">
        <v>8</v>
      </c>
      <c r="E5" s="15" t="inlineStr">
        <is>
          <t>Inquiry</t>
        </is>
      </c>
      <c r="G5" s="15" t="inlineStr">
        <is>
          <t>Infants</t>
        </is>
      </c>
      <c r="I5" s="15" t="inlineStr">
        <is>
          <t>Full Week</t>
        </is>
      </c>
      <c r="K5" s="15" t="inlineStr">
        <is>
          <t>Complete</t>
        </is>
      </c>
      <c r="M5" s="8" t="inlineStr">
        <is>
          <t>Earliest accepted entry date</t>
        </is>
      </c>
      <c r="N5" s="25" t="n">
        <v>45909</v>
      </c>
    </row>
    <row r="6">
      <c r="A6" s="15" t="inlineStr">
        <is>
          <t>Meadow Room</t>
        </is>
      </c>
      <c r="B6" s="15" t="inlineStr">
        <is>
          <t>Toddlers</t>
        </is>
      </c>
      <c r="C6" s="21" t="n">
        <v>10</v>
      </c>
      <c r="E6" s="15" t="inlineStr">
        <is>
          <t>Applied</t>
        </is>
      </c>
      <c r="G6" s="15" t="inlineStr">
        <is>
          <t>Toddlers</t>
        </is>
      </c>
      <c r="I6" s="15" t="inlineStr">
        <is>
          <t>Three Days</t>
        </is>
      </c>
      <c r="K6" s="15" t="inlineStr">
        <is>
          <t>Pending</t>
        </is>
      </c>
      <c r="M6" s="10" t="inlineStr">
        <is>
          <t>Latest accepted entry date</t>
        </is>
      </c>
      <c r="N6" s="25" t="n">
        <v>47004</v>
      </c>
    </row>
    <row r="7">
      <c r="A7" s="15" t="inlineStr">
        <is>
          <t>Orchard Room</t>
        </is>
      </c>
      <c r="B7" s="15" t="inlineStr">
        <is>
          <t>Preschool</t>
        </is>
      </c>
      <c r="C7" s="21" t="n">
        <v>16</v>
      </c>
      <c r="E7" s="15" t="inlineStr">
        <is>
          <t>Offered</t>
        </is>
      </c>
      <c r="G7" s="15" t="inlineStr">
        <is>
          <t>Preschool</t>
        </is>
      </c>
      <c r="I7" s="15" t="inlineStr">
        <is>
          <t>Two Days</t>
        </is>
      </c>
      <c r="K7" s="15" t="inlineStr">
        <is>
          <t>Not Required</t>
        </is>
      </c>
      <c r="M7" s="8" t="inlineStr">
        <is>
          <t>Minimum room capacity</t>
        </is>
      </c>
      <c r="N7" s="21" t="n">
        <v>0</v>
      </c>
    </row>
    <row r="8">
      <c r="A8" s="15" t="inlineStr">
        <is>
          <t>Harbor Room</t>
        </is>
      </c>
      <c r="B8" s="15" t="inlineStr">
        <is>
          <t>Pre-K</t>
        </is>
      </c>
      <c r="C8" s="21" t="n">
        <v>18</v>
      </c>
      <c r="E8" s="15" t="inlineStr">
        <is>
          <t>Enrolled</t>
        </is>
      </c>
      <c r="G8" s="15" t="inlineStr">
        <is>
          <t>Pre-K</t>
        </is>
      </c>
      <c r="I8" s="15" t="inlineStr">
        <is>
          <t>Before/After School</t>
        </is>
      </c>
      <c r="M8" s="10" t="inlineStr">
        <is>
          <t>Maximum room capacity</t>
        </is>
      </c>
      <c r="N8" s="21" t="n">
        <v>30</v>
      </c>
    </row>
    <row r="9">
      <c r="A9" s="15" t="inlineStr">
        <is>
          <t>Trail Room</t>
        </is>
      </c>
      <c r="B9" s="15" t="inlineStr">
        <is>
          <t>School Age</t>
        </is>
      </c>
      <c r="C9" s="21" t="n">
        <v>30</v>
      </c>
      <c r="E9" s="15" t="inlineStr">
        <is>
          <t>Waitlisted</t>
        </is>
      </c>
      <c r="G9" s="15" t="inlineStr">
        <is>
          <t>School Age</t>
        </is>
      </c>
      <c r="M9" s="8" t="inlineStr">
        <is>
          <t>Upcoming start window in days</t>
        </is>
      </c>
      <c r="N9" s="21" t="n">
        <v>30</v>
      </c>
    </row>
    <row r="10">
      <c r="A10" s="15" t="inlineStr">
        <is>
          <t>Sunroom</t>
        </is>
      </c>
      <c r="B10" s="15" t="inlineStr">
        <is>
          <t>Preschool</t>
        </is>
      </c>
      <c r="C10" s="21" t="n">
        <v>14</v>
      </c>
      <c r="E10" s="15" t="inlineStr">
        <is>
          <t>Withdrawn</t>
        </is>
      </c>
      <c r="M10" s="10" t="inlineStr">
        <is>
          <t>Onboarding due-soon threshold in days</t>
        </is>
      </c>
      <c r="N10" s="21" t="n">
        <v>14</v>
      </c>
    </row>
  </sheetData>
  <autoFilter ref="A4:C10"/>
  <mergeCells count="1">
    <mergeCell ref="A1:N1"/>
  </mergeCells>
  <conditionalFormatting sqref="N5:N6">
    <cfRule type="expression" priority="1" dxfId="0">
      <formula>$N$5&gt;$N$6</formula>
    </cfRule>
  </conditionalFormatting>
  <conditionalFormatting sqref="N7:N8">
    <cfRule type="expression" priority="2" dxfId="0">
      <formula>$N$7&gt;$N$8</formula>
    </cfRule>
  </conditionalFormatting>
  <conditionalFormatting sqref="C5:C10">
    <cfRule type="expression" priority="3" dxfId="0">
      <formula>OR(C5&lt;$N$7,C5&gt;$N$8)</formula>
    </cfRule>
  </conditionalFormatting>
  <dataValidations count="1">
    <dataValidation sqref="C5:C10" showDropDown="0" showInputMessage="0" showErrorMessage="0" allowBlank="0" errorTitle="Capacity outside limit" error="Enter a whole number within the editable capacity limits." promptTitle="Room capacity" prompt="Use the center's internal planning capacity." type="whole" operator="between">
      <formula1>$N$7</formula1>
      <formula2>$N$8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Daycare Enrollment Spreadsheet</dc:title>
  <dc:description xmlns:dc="http://purl.org/dc/elements/1.1/">Administrative enrollment workbook with fictional examples</dc:description>
  <dc:subject xmlns:dc="http://purl.org/dc/elements/1.1/">Enrollment application and onboarding tracking</dc:subject>
  <dcterms:created xmlns:dcterms="http://purl.org/dc/terms/" xmlns:xsi="http://www.w3.org/2001/XMLSchema-instance" xsi:type="dcterms:W3CDTF">2026-09-09T14:33:22Z</dcterms:created>
  <dcterms:modified xmlns:dcterms="http://purl.org/dc/terms/" xmlns:xsi="http://www.w3.org/2001/XMLSchema-instance" xsi:type="dcterms:W3CDTF">2026-09-09T14:33:22+00:00Z</dcterms:modified>
</cp:coreProperties>
</file>